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24"/>
  <workbookPr/>
  <mc:AlternateContent xmlns:mc="http://schemas.openxmlformats.org/markup-compatibility/2006">
    <mc:Choice Requires="x15">
      <x15ac:absPath xmlns:x15ac="http://schemas.microsoft.com/office/spreadsheetml/2010/11/ac" url="https://indianaec.sharepoint.com/sites/PRDepartment/Shared Documents/General/Safety, Training and Compliance Comm Projects/Lineman Rodeo/2025/Scoresheet/"/>
    </mc:Choice>
  </mc:AlternateContent>
  <xr:revisionPtr revIDLastSave="1768" documentId="8_{D93D36B5-2F7B-48EA-8E44-B1383F1774EC}" xr6:coauthVersionLast="47" xr6:coauthVersionMax="47" xr10:uidLastSave="{64B7E595-CC93-F84F-87B4-54F5E666C702}"/>
  <bookViews>
    <workbookView xWindow="1740" yWindow="760" windowWidth="29940" windowHeight="18840" tabRatio="500" activeTab="7" xr2:uid="{00000000-000D-0000-FFFF-FFFF00000000}"/>
  </bookViews>
  <sheets>
    <sheet name="APPRENTICE" sheetId="3" r:id="rId1"/>
    <sheet name="IND-JOURMEN" sheetId="2" r:id="rId2"/>
    <sheet name="SEN-JOURMEN" sheetId="7" r:id="rId3"/>
    <sheet name="TEAM (2)" sheetId="11" state="hidden" r:id="rId4"/>
    <sheet name="Ind. Final" sheetId="13" r:id="rId5"/>
    <sheet name="TEAM" sheetId="4" r:id="rId6"/>
    <sheet name="Team Final" sheetId="12" r:id="rId7"/>
    <sheet name="MUTUAL AID EVENT" sheetId="8" r:id="rId8"/>
    <sheet name="FINAL RESULTS" sheetId="5" state="hidden" r:id="rId9"/>
    <sheet name="Final SCORE SHEET" sheetId="6" state="hidden" r:id="rId10"/>
  </sheets>
  <definedNames>
    <definedName name="_xlnm._FilterDatabase" localSheetId="7" hidden="1">'MUTUAL AID EVENT'!$A$1:$E$1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7" i="2" l="1"/>
  <c r="O34" i="3"/>
  <c r="O3" i="3"/>
  <c r="O10" i="3"/>
  <c r="O23" i="3"/>
  <c r="O4" i="3"/>
  <c r="O29" i="3"/>
  <c r="O11" i="3"/>
  <c r="O2" i="3"/>
  <c r="O12" i="3"/>
  <c r="O30" i="3"/>
  <c r="O35" i="3"/>
  <c r="O13" i="3"/>
  <c r="O14" i="3"/>
  <c r="O31" i="3"/>
  <c r="O38" i="3"/>
  <c r="O15" i="3"/>
  <c r="O5" i="3"/>
  <c r="O16" i="3"/>
  <c r="O24" i="3"/>
  <c r="O6" i="3"/>
  <c r="O25" i="3"/>
  <c r="O17" i="3"/>
  <c r="O7" i="3"/>
  <c r="O18" i="3"/>
  <c r="O8" i="3"/>
  <c r="O39" i="3"/>
  <c r="O9" i="3"/>
  <c r="O37" i="3"/>
  <c r="O19" i="3"/>
  <c r="O20" i="3"/>
  <c r="O40" i="3"/>
  <c r="O21" i="3"/>
  <c r="O22" i="3"/>
  <c r="O26" i="3"/>
  <c r="O27" i="3"/>
  <c r="O28" i="3"/>
  <c r="O32" i="3"/>
  <c r="O33" i="3"/>
  <c r="O36" i="3"/>
  <c r="O41" i="3"/>
  <c r="O42" i="3"/>
  <c r="O43" i="3"/>
  <c r="O44" i="3"/>
  <c r="O45" i="3"/>
  <c r="O46" i="3"/>
  <c r="O47" i="3"/>
  <c r="N34" i="3"/>
  <c r="N3" i="3"/>
  <c r="N10" i="3"/>
  <c r="N23" i="3"/>
  <c r="N4" i="3"/>
  <c r="N29" i="3"/>
  <c r="N11" i="3"/>
  <c r="N2" i="3"/>
  <c r="N12" i="3"/>
  <c r="N30" i="3"/>
  <c r="N35" i="3"/>
  <c r="N13" i="3"/>
  <c r="N14" i="3"/>
  <c r="N31" i="3"/>
  <c r="N38" i="3"/>
  <c r="N15" i="3"/>
  <c r="N5" i="3"/>
  <c r="N16" i="3"/>
  <c r="N24" i="3"/>
  <c r="N6" i="3"/>
  <c r="N25" i="3"/>
  <c r="N17" i="3"/>
  <c r="N7" i="3"/>
  <c r="N18" i="3"/>
  <c r="N8" i="3"/>
  <c r="N39" i="3"/>
  <c r="N9" i="3"/>
  <c r="N37" i="3"/>
  <c r="N19" i="3"/>
  <c r="N20" i="3"/>
  <c r="N40" i="3"/>
  <c r="N21" i="3"/>
  <c r="N22" i="3"/>
  <c r="N26" i="3"/>
  <c r="N27" i="3"/>
  <c r="N28" i="3"/>
  <c r="N32" i="3"/>
  <c r="N33" i="3"/>
  <c r="N36" i="3"/>
  <c r="N41" i="3"/>
  <c r="N42" i="3"/>
  <c r="N43" i="3"/>
  <c r="N44" i="3"/>
  <c r="N45" i="3"/>
  <c r="N46" i="3"/>
  <c r="N47" i="3"/>
  <c r="N32" i="2"/>
  <c r="O2" i="7"/>
  <c r="O3" i="7"/>
  <c r="O4" i="7"/>
  <c r="O5" i="7"/>
  <c r="O6" i="7"/>
  <c r="O7" i="7"/>
  <c r="O8" i="7"/>
  <c r="O9" i="7"/>
  <c r="O10" i="7"/>
  <c r="N4" i="7"/>
  <c r="N9" i="7"/>
  <c r="N10" i="7"/>
  <c r="N3" i="7"/>
  <c r="N7" i="7"/>
  <c r="N2" i="7"/>
  <c r="N6" i="7"/>
  <c r="N5" i="7"/>
  <c r="N8" i="7"/>
  <c r="Q38" i="11"/>
  <c r="P38" i="11"/>
  <c r="Q37" i="11"/>
  <c r="P37" i="11"/>
  <c r="Q15" i="11"/>
  <c r="P15" i="11"/>
  <c r="Q23" i="11"/>
  <c r="P23" i="11"/>
  <c r="Q20" i="11"/>
  <c r="P20" i="11"/>
  <c r="Q33" i="11"/>
  <c r="P33" i="11"/>
  <c r="Q17" i="11"/>
  <c r="P17" i="11"/>
  <c r="Q5" i="11"/>
  <c r="P5" i="11"/>
  <c r="Q8" i="11"/>
  <c r="P8" i="11"/>
  <c r="Q9" i="11"/>
  <c r="P9" i="11"/>
  <c r="Q14" i="11"/>
  <c r="P14" i="11"/>
  <c r="Q7" i="11"/>
  <c r="P7" i="11"/>
  <c r="Q6" i="11"/>
  <c r="P6" i="11"/>
  <c r="Q10" i="11"/>
  <c r="P10" i="11"/>
  <c r="Q4" i="11"/>
  <c r="P4" i="11"/>
  <c r="Q31" i="11"/>
  <c r="P31" i="11"/>
  <c r="Q22" i="11"/>
  <c r="P22" i="11"/>
  <c r="Q19" i="11"/>
  <c r="P19" i="11"/>
  <c r="Q16" i="11"/>
  <c r="P16" i="11"/>
  <c r="Q2" i="11"/>
  <c r="P2" i="11"/>
  <c r="Q3" i="11"/>
  <c r="P3" i="11"/>
  <c r="Q12" i="11"/>
  <c r="P12" i="11"/>
  <c r="Q21" i="11"/>
  <c r="P21" i="11"/>
  <c r="Q25" i="11"/>
  <c r="P25" i="11"/>
  <c r="Q30" i="11"/>
  <c r="P30" i="11"/>
  <c r="Q11" i="11"/>
  <c r="P11" i="11"/>
  <c r="Q32" i="11"/>
  <c r="P32" i="11"/>
  <c r="Q28" i="11"/>
  <c r="P28" i="11"/>
  <c r="Q27" i="11"/>
  <c r="P27" i="11"/>
  <c r="Q26" i="11"/>
  <c r="P26" i="11"/>
  <c r="Q18" i="11"/>
  <c r="P18" i="11"/>
  <c r="Q29" i="11"/>
  <c r="P29" i="11"/>
  <c r="Q35" i="11"/>
  <c r="P35" i="11"/>
  <c r="Q34" i="11"/>
  <c r="P34" i="11"/>
  <c r="Q36" i="11"/>
  <c r="P36" i="11"/>
  <c r="Q24" i="11"/>
  <c r="P24" i="11"/>
  <c r="Q13" i="11"/>
  <c r="P13" i="11"/>
  <c r="N13" i="2"/>
  <c r="N17" i="2"/>
  <c r="N45" i="2"/>
  <c r="N46" i="2"/>
  <c r="O13" i="2"/>
  <c r="O17" i="2"/>
  <c r="O45" i="2"/>
  <c r="O46" i="2"/>
  <c r="N29" i="2"/>
  <c r="N12" i="2"/>
  <c r="N4" i="2"/>
  <c r="N5" i="2"/>
  <c r="N20" i="2"/>
  <c r="N10" i="2"/>
  <c r="N22" i="2"/>
  <c r="N3" i="2"/>
  <c r="N15" i="2"/>
  <c r="N24" i="2"/>
  <c r="N35" i="2"/>
  <c r="N27" i="2"/>
  <c r="N7" i="2"/>
  <c r="N44" i="2"/>
  <c r="O35" i="2"/>
  <c r="O44" i="2"/>
  <c r="O27" i="2"/>
  <c r="P22" i="4"/>
  <c r="P2" i="4"/>
  <c r="P30" i="4"/>
  <c r="P20" i="4"/>
  <c r="P14" i="4"/>
  <c r="P13" i="4"/>
  <c r="P9" i="4"/>
  <c r="P4" i="4"/>
  <c r="P29" i="4"/>
  <c r="P26" i="4"/>
  <c r="P16" i="4"/>
  <c r="Q22" i="4"/>
  <c r="Q2" i="4"/>
  <c r="Q30" i="4"/>
  <c r="Q20" i="4"/>
  <c r="Q14" i="4"/>
  <c r="Q13" i="4"/>
  <c r="Q9" i="4"/>
  <c r="Q4" i="4"/>
  <c r="Q29" i="4"/>
  <c r="Q26" i="4"/>
  <c r="Q16" i="4"/>
  <c r="N9" i="2"/>
  <c r="N39" i="2"/>
  <c r="N14" i="2"/>
  <c r="N34" i="2"/>
  <c r="N28" i="2"/>
  <c r="N8" i="2"/>
  <c r="N6" i="2"/>
  <c r="N36" i="2"/>
  <c r="N38" i="2"/>
  <c r="O9" i="2"/>
  <c r="O20" i="2"/>
  <c r="O39" i="2"/>
  <c r="O14" i="2"/>
  <c r="O34" i="2"/>
  <c r="O5" i="2"/>
  <c r="O10" i="2"/>
  <c r="O28" i="2"/>
  <c r="O8" i="2"/>
  <c r="O24" i="2"/>
  <c r="O6" i="2"/>
  <c r="O36" i="2"/>
  <c r="O38" i="2"/>
  <c r="Q19" i="4"/>
  <c r="Q6" i="4"/>
  <c r="Q23" i="4"/>
  <c r="Q31" i="4"/>
  <c r="Q36" i="4"/>
  <c r="Q27" i="4"/>
  <c r="Q34" i="4"/>
  <c r="Q21" i="4"/>
  <c r="Q32" i="4"/>
  <c r="Q33" i="4"/>
  <c r="Q5" i="4"/>
  <c r="Q10" i="4"/>
  <c r="Q15" i="4"/>
  <c r="Q7" i="4"/>
  <c r="Q8" i="4"/>
  <c r="Q18" i="4"/>
  <c r="Q25" i="4"/>
  <c r="Q12" i="4"/>
  <c r="Q28" i="4"/>
  <c r="Q24" i="4"/>
  <c r="Q3" i="4"/>
  <c r="Q35" i="4"/>
  <c r="Q17" i="4"/>
  <c r="Q11" i="4"/>
  <c r="P19" i="4"/>
  <c r="P6" i="4"/>
  <c r="P23" i="4"/>
  <c r="P31" i="4"/>
  <c r="P36" i="4"/>
  <c r="P27" i="4"/>
  <c r="P34" i="4"/>
  <c r="P21" i="4"/>
  <c r="P32" i="4"/>
  <c r="P33" i="4"/>
  <c r="P5" i="4"/>
  <c r="P10" i="4"/>
  <c r="P15" i="4"/>
  <c r="P7" i="4"/>
  <c r="P8" i="4"/>
  <c r="P18" i="4"/>
  <c r="P25" i="4"/>
  <c r="P12" i="4"/>
  <c r="P28" i="4"/>
  <c r="P24" i="4"/>
  <c r="P3" i="4"/>
  <c r="P35" i="4"/>
  <c r="P17" i="4"/>
  <c r="P11" i="4"/>
  <c r="O30" i="2"/>
  <c r="O23" i="2"/>
  <c r="O32" i="2"/>
  <c r="O11" i="2"/>
  <c r="O3" i="2"/>
  <c r="O31" i="2"/>
  <c r="O4" i="2"/>
  <c r="O41" i="2"/>
  <c r="O43" i="2"/>
  <c r="O21" i="2"/>
  <c r="O29" i="2"/>
  <c r="O12" i="2"/>
  <c r="O33" i="2"/>
  <c r="O18" i="2"/>
  <c r="O2" i="2"/>
  <c r="O22" i="2"/>
  <c r="O15" i="2"/>
  <c r="O19" i="2"/>
  <c r="O25" i="2"/>
  <c r="O16" i="2"/>
  <c r="O37" i="2"/>
  <c r="O40" i="2"/>
  <c r="O26" i="2"/>
  <c r="O42" i="2"/>
  <c r="N30" i="2"/>
  <c r="N23" i="2"/>
  <c r="N11" i="2"/>
  <c r="N31" i="2"/>
  <c r="N41" i="2"/>
  <c r="N43" i="2"/>
  <c r="N21" i="2"/>
  <c r="N33" i="2"/>
  <c r="N18" i="2"/>
  <c r="N2" i="2"/>
  <c r="N19" i="2"/>
  <c r="N25" i="2"/>
  <c r="N16" i="2"/>
  <c r="N37" i="2"/>
  <c r="N40" i="2"/>
  <c r="N26" i="2"/>
  <c r="N42" i="2"/>
  <c r="R99" i="6"/>
  <c r="P99" i="6"/>
  <c r="R98" i="6"/>
  <c r="P98" i="6"/>
  <c r="R97" i="6"/>
  <c r="P97" i="6"/>
  <c r="R96" i="6"/>
  <c r="P96" i="6"/>
  <c r="R95" i="6"/>
  <c r="P95" i="6"/>
  <c r="R94" i="6"/>
  <c r="P94" i="6"/>
  <c r="R93" i="6"/>
  <c r="P93" i="6"/>
  <c r="R92" i="6"/>
  <c r="P92" i="6"/>
  <c r="R91" i="6"/>
  <c r="P91" i="6"/>
  <c r="R90" i="6"/>
  <c r="P90" i="6"/>
  <c r="R89" i="6"/>
  <c r="P89" i="6"/>
  <c r="R88" i="6"/>
  <c r="P88" i="6"/>
  <c r="R87" i="6"/>
  <c r="P87" i="6"/>
  <c r="R86" i="6"/>
  <c r="P86" i="6"/>
  <c r="R85" i="6"/>
  <c r="P85" i="6"/>
  <c r="R84" i="6"/>
  <c r="P84" i="6"/>
  <c r="R83" i="6"/>
  <c r="P83" i="6"/>
  <c r="R82" i="6"/>
  <c r="P82" i="6"/>
  <c r="R81" i="6"/>
  <c r="P81" i="6"/>
  <c r="R80" i="6"/>
  <c r="P80" i="6"/>
  <c r="R79" i="6"/>
  <c r="P79" i="6"/>
  <c r="R78" i="6"/>
  <c r="P78" i="6"/>
  <c r="R77" i="6"/>
  <c r="P77" i="6"/>
  <c r="R73" i="6"/>
  <c r="P73" i="6"/>
  <c r="R72" i="6"/>
  <c r="P72" i="6"/>
  <c r="R71" i="6"/>
  <c r="P71" i="6"/>
  <c r="R70" i="6"/>
  <c r="P70" i="6"/>
  <c r="R69" i="6"/>
  <c r="P69" i="6"/>
  <c r="R68" i="6"/>
  <c r="P68" i="6"/>
  <c r="R67" i="6"/>
  <c r="P67" i="6"/>
  <c r="R66" i="6"/>
  <c r="P66" i="6"/>
  <c r="R65" i="6"/>
  <c r="P65" i="6"/>
  <c r="R64" i="6"/>
  <c r="P64" i="6"/>
  <c r="R63" i="6"/>
  <c r="P63" i="6"/>
  <c r="R62" i="6"/>
  <c r="P62" i="6"/>
  <c r="R61" i="6"/>
  <c r="P61" i="6"/>
  <c r="R60" i="6"/>
  <c r="P60" i="6"/>
  <c r="R59" i="6"/>
  <c r="P59" i="6"/>
  <c r="R58" i="6"/>
  <c r="P58" i="6"/>
  <c r="R57" i="6"/>
  <c r="P57" i="6"/>
  <c r="R56" i="6"/>
  <c r="P56" i="6"/>
  <c r="R55" i="6"/>
  <c r="P55" i="6"/>
  <c r="R54" i="6"/>
  <c r="P54" i="6"/>
  <c r="R53" i="6"/>
  <c r="P53" i="6"/>
  <c r="R52" i="6"/>
  <c r="P52" i="6"/>
  <c r="R51" i="6"/>
  <c r="P51" i="6"/>
  <c r="R50" i="6"/>
  <c r="P50" i="6"/>
  <c r="R49" i="6"/>
  <c r="P49" i="6"/>
  <c r="R48" i="6"/>
  <c r="P48" i="6"/>
  <c r="R47" i="6"/>
  <c r="P47" i="6"/>
  <c r="R43" i="6"/>
  <c r="P43" i="6"/>
  <c r="R42" i="6"/>
  <c r="P42" i="6"/>
  <c r="R41" i="6"/>
  <c r="P41" i="6"/>
  <c r="R40" i="6"/>
  <c r="P40" i="6"/>
  <c r="R39" i="6"/>
  <c r="P39" i="6"/>
  <c r="R38" i="6"/>
  <c r="P38" i="6"/>
  <c r="R37" i="6"/>
  <c r="P37" i="6"/>
  <c r="R36" i="6"/>
  <c r="P36" i="6"/>
  <c r="R35" i="6"/>
  <c r="P35" i="6"/>
  <c r="R34" i="6"/>
  <c r="P34" i="6"/>
  <c r="R33" i="6"/>
  <c r="P33" i="6"/>
  <c r="R32" i="6"/>
  <c r="P32" i="6"/>
  <c r="R31" i="6"/>
  <c r="P31" i="6"/>
  <c r="R30" i="6"/>
  <c r="P30" i="6"/>
  <c r="R29" i="6"/>
  <c r="P29" i="6"/>
  <c r="R28" i="6"/>
  <c r="P28" i="6"/>
  <c r="R27" i="6"/>
  <c r="P27" i="6"/>
  <c r="R26" i="6"/>
  <c r="P26" i="6"/>
  <c r="R25" i="6"/>
  <c r="P25" i="6"/>
  <c r="R24" i="6"/>
  <c r="P24" i="6"/>
  <c r="R23" i="6"/>
  <c r="P23" i="6"/>
  <c r="R22" i="6"/>
  <c r="P22" i="6"/>
  <c r="R21" i="6"/>
  <c r="P21" i="6"/>
  <c r="R20" i="6"/>
  <c r="P20" i="6"/>
  <c r="R19" i="6"/>
  <c r="P19" i="6"/>
  <c r="R18" i="6"/>
  <c r="P18" i="6"/>
  <c r="R17" i="6"/>
  <c r="P17" i="6"/>
  <c r="R16" i="6"/>
  <c r="P16" i="6"/>
  <c r="R15" i="6"/>
  <c r="P15" i="6"/>
  <c r="R14" i="6"/>
  <c r="P14" i="6"/>
  <c r="R13" i="6"/>
  <c r="P13" i="6"/>
  <c r="R12" i="6"/>
  <c r="P12" i="6"/>
  <c r="R8" i="6"/>
  <c r="P8" i="6"/>
  <c r="R7" i="6"/>
  <c r="P7" i="6"/>
  <c r="R6" i="6"/>
  <c r="P6" i="6"/>
  <c r="R5" i="6"/>
  <c r="P5" i="6"/>
  <c r="R4" i="6"/>
  <c r="P4" i="6"/>
  <c r="R3" i="6"/>
  <c r="P3" i="6"/>
</calcChain>
</file>

<file path=xl/sharedStrings.xml><?xml version="1.0" encoding="utf-8"?>
<sst xmlns="http://schemas.openxmlformats.org/spreadsheetml/2006/main" count="976" uniqueCount="438">
  <si>
    <t>Co-op</t>
  </si>
  <si>
    <t>Name</t>
  </si>
  <si>
    <t>Number</t>
  </si>
  <si>
    <t>Rank</t>
  </si>
  <si>
    <t>Hurt Man Score</t>
  </si>
  <si>
    <t>Hurt Man Time</t>
  </si>
  <si>
    <t>Overall Score</t>
  </si>
  <si>
    <t>Overall Time</t>
  </si>
  <si>
    <t>Team Name</t>
  </si>
  <si>
    <t>Team #</t>
  </si>
  <si>
    <t>Mystery Score</t>
  </si>
  <si>
    <t>Mystery Time</t>
  </si>
  <si>
    <t>FINAL RESULTS FOR AWARDS CEREMONY</t>
  </si>
  <si>
    <t>INDIVIDUAL JOURNEYMEN EVENTS</t>
  </si>
  <si>
    <t>CO-OP</t>
  </si>
  <si>
    <t>NAME</t>
  </si>
  <si>
    <t>SCORE</t>
  </si>
  <si>
    <t>TIME</t>
  </si>
  <si>
    <t>FIRST PLACE</t>
  </si>
  <si>
    <t>SECOND PLACE</t>
  </si>
  <si>
    <t>THIRD PLACE</t>
  </si>
  <si>
    <t>Hurt Man</t>
  </si>
  <si>
    <t>SENIOR JOURNEYMAN EVENTS</t>
  </si>
  <si>
    <t>APPRENTICE EVENTS</t>
  </si>
  <si>
    <t>TEAM EVENTS</t>
  </si>
  <si>
    <t>Mystery</t>
  </si>
  <si>
    <t>OVERALL</t>
  </si>
  <si>
    <t>Individual Journeyman</t>
  </si>
  <si>
    <t>Senior Journeyman</t>
  </si>
  <si>
    <t xml:space="preserve"> Individual Apprentice</t>
  </si>
  <si>
    <t>Team</t>
  </si>
  <si>
    <t>SENIOR</t>
  </si>
  <si>
    <t>HURTMAN</t>
  </si>
  <si>
    <t>SKILLS CLIMB</t>
  </si>
  <si>
    <t>DE-ENERGIZING A LINE</t>
  </si>
  <si>
    <t>RECLOSURE FEED CHANGE</t>
  </si>
  <si>
    <t>NUMBER</t>
  </si>
  <si>
    <t>Place</t>
  </si>
  <si>
    <t>PLACE</t>
  </si>
  <si>
    <t>Clark Energy</t>
  </si>
  <si>
    <t>Barney Toy</t>
  </si>
  <si>
    <t>Nolin RECC</t>
  </si>
  <si>
    <t>Randy Meredith</t>
  </si>
  <si>
    <t>Owen Electric</t>
  </si>
  <si>
    <t>Tony Dempsey</t>
  </si>
  <si>
    <t>Orman Glass</t>
  </si>
  <si>
    <t>Shelby Energy</t>
  </si>
  <si>
    <t>Michael Nethery</t>
  </si>
  <si>
    <t>West Kentucky RECC</t>
  </si>
  <si>
    <t>Billy Dixon</t>
  </si>
  <si>
    <t>INDIVIDUAL JOURNEYMEN</t>
  </si>
  <si>
    <t>CUT OUT &amp; FEED CHANGE</t>
  </si>
  <si>
    <t>Blue Grass Energy</t>
  </si>
  <si>
    <t>Adam Mink</t>
  </si>
  <si>
    <t>David Dennis</t>
  </si>
  <si>
    <t>Kevin Vance</t>
  </si>
  <si>
    <t>Raymond Turner</t>
  </si>
  <si>
    <t>Grayson RECC</t>
  </si>
  <si>
    <t>Bryan Rogers</t>
  </si>
  <si>
    <t>Jackson Energy</t>
  </si>
  <si>
    <t>Jeremy Rayborn</t>
  </si>
  <si>
    <t>Marlon Coffey</t>
  </si>
  <si>
    <t>Jon Tillery</t>
  </si>
  <si>
    <t>Royce Baker</t>
  </si>
  <si>
    <t>Daniel Disselkamp</t>
  </si>
  <si>
    <t>Josh Hess</t>
  </si>
  <si>
    <t>Anthony Huff</t>
  </si>
  <si>
    <t>Jamie Price</t>
  </si>
  <si>
    <t>Tony Bach</t>
  </si>
  <si>
    <t>Charlie Colligan</t>
  </si>
  <si>
    <t>Pennyrile</t>
  </si>
  <si>
    <t>Shawn Cardwell</t>
  </si>
  <si>
    <t>Salt River Electric</t>
  </si>
  <si>
    <t>Isaac Tucker</t>
  </si>
  <si>
    <t>Sean Sharpe</t>
  </si>
  <si>
    <t>Rick Hoops</t>
  </si>
  <si>
    <t>Tyler Workman</t>
  </si>
  <si>
    <t>Richard Spoonamore</t>
  </si>
  <si>
    <t>South Kentucky RECC</t>
  </si>
  <si>
    <t>Eric Chumbley</t>
  </si>
  <si>
    <t>Adam Neal</t>
  </si>
  <si>
    <t>Michael Ramsey</t>
  </si>
  <si>
    <t>Jeremiah Purcell</t>
  </si>
  <si>
    <t>Greg Hammond</t>
  </si>
  <si>
    <t>Warren RECC</t>
  </si>
  <si>
    <t>Cody Sullivan</t>
  </si>
  <si>
    <t>Travis Garner</t>
  </si>
  <si>
    <t>Chris Fuller</t>
  </si>
  <si>
    <t>Geoffrey Beck</t>
  </si>
  <si>
    <t>Zachary Underhill</t>
  </si>
  <si>
    <t>Jeremy Swift</t>
  </si>
  <si>
    <t>APPRENTICE</t>
  </si>
  <si>
    <t xml:space="preserve">SCORE </t>
  </si>
  <si>
    <t>Richard Steele</t>
  </si>
  <si>
    <t>Michael Adkins</t>
  </si>
  <si>
    <t>Justin Staniford</t>
  </si>
  <si>
    <t>Tony Brewer</t>
  </si>
  <si>
    <t>Inter-County Energy</t>
  </si>
  <si>
    <t>Ryan Pittman</t>
  </si>
  <si>
    <t>Daniel Henson</t>
  </si>
  <si>
    <t>Kenergy</t>
  </si>
  <si>
    <t>Thane Lacaze</t>
  </si>
  <si>
    <t>Rhyan Dickerson</t>
  </si>
  <si>
    <t>Bradley Sugg</t>
  </si>
  <si>
    <t>Clint French</t>
  </si>
  <si>
    <t>Cole Clary</t>
  </si>
  <si>
    <t>Marc Stewart</t>
  </si>
  <si>
    <t>Andrew Webster</t>
  </si>
  <si>
    <t>Blake Cowen</t>
  </si>
  <si>
    <t>Jay Eastridge</t>
  </si>
  <si>
    <t>Ryan Ray</t>
  </si>
  <si>
    <t>Cameron Hernandez</t>
  </si>
  <si>
    <t>Josh Cavanah</t>
  </si>
  <si>
    <t>Jerod Mulberry</t>
  </si>
  <si>
    <t>Caleb Rawlins</t>
  </si>
  <si>
    <t>Dustin Burgess</t>
  </si>
  <si>
    <t>Kelly Ballard</t>
  </si>
  <si>
    <t>Jake Hall</t>
  </si>
  <si>
    <t>Micah Waddell</t>
  </si>
  <si>
    <t>Kristian Clark</t>
  </si>
  <si>
    <t>Phillip Cornell</t>
  </si>
  <si>
    <t>Hunter Henson</t>
  </si>
  <si>
    <t>TEAMS</t>
  </si>
  <si>
    <t>POLE SWAP</t>
  </si>
  <si>
    <t>MYSTERY 1</t>
  </si>
  <si>
    <t>MYSTERY 2</t>
  </si>
  <si>
    <t>TEAM</t>
  </si>
  <si>
    <t>NAMES</t>
  </si>
  <si>
    <t>TM #</t>
  </si>
  <si>
    <t>SC</t>
  </si>
  <si>
    <t>TOTAL TIME</t>
  </si>
  <si>
    <t>BG 1</t>
  </si>
  <si>
    <t>Matt Thomas, Luke Makowski, Jarred McQueen</t>
  </si>
  <si>
    <t>70 71 72</t>
  </si>
  <si>
    <t>BG 2</t>
  </si>
  <si>
    <t>Thomas Walton, Logan Cable, Adam Mink</t>
  </si>
  <si>
    <t>73 74 75</t>
  </si>
  <si>
    <t xml:space="preserve">CL </t>
  </si>
  <si>
    <t>David Dennis, Kevin Vance, Raymond Turner</t>
  </si>
  <si>
    <t>79 80 81</t>
  </si>
  <si>
    <t>GR</t>
  </si>
  <si>
    <t>Steven Burton, Shane McDavid, Bryan Rogers</t>
  </si>
  <si>
    <t>82 83 84</t>
  </si>
  <si>
    <t>JA 1</t>
  </si>
  <si>
    <t>Jeremy Rayborn, Royce Baker, Kris Cunagin</t>
  </si>
  <si>
    <t>85 86 87</t>
  </si>
  <si>
    <t>JA 2</t>
  </si>
  <si>
    <t>Jon Tillery, Marlon Coffey, Willis Sizemore</t>
  </si>
  <si>
    <t>88 89 90</t>
  </si>
  <si>
    <t>KE</t>
  </si>
  <si>
    <t>Bo Thomas, Mitchell Gabe, Jacob Courtney</t>
  </si>
  <si>
    <t>91 92 93</t>
  </si>
  <si>
    <t>LV</t>
  </si>
  <si>
    <t>Eric Adkins, Matt Harris, Avery Landsaw</t>
  </si>
  <si>
    <t>94 95 96</t>
  </si>
  <si>
    <t>NO 1</t>
  </si>
  <si>
    <t>Daniel Disselkamp, Randy Meredith, Shaun Scherer</t>
  </si>
  <si>
    <t>97 98 99</t>
  </si>
  <si>
    <t>NO 2</t>
  </si>
  <si>
    <t>Anthony Huff, Josh Sanders, Jarred Gardner</t>
  </si>
  <si>
    <t>100 101 102</t>
  </si>
  <si>
    <t>NO 3</t>
  </si>
  <si>
    <t>Josh Hess, Jamie Price, Jeremy Jones</t>
  </si>
  <si>
    <t>103 104 105</t>
  </si>
  <si>
    <t>OW 1</t>
  </si>
  <si>
    <t>Orman Glass, Chris McKinley, Danny Clemons</t>
  </si>
  <si>
    <t>106 107 108</t>
  </si>
  <si>
    <t>OW 2</t>
  </si>
  <si>
    <t>Bobby VonBokern, John Lilly, Cody Beckham</t>
  </si>
  <si>
    <t>109 110 111</t>
  </si>
  <si>
    <t>OW 3</t>
  </si>
  <si>
    <t>Tony Bach, James Juett, Charlie Colligan</t>
  </si>
  <si>
    <t>112 113 114</t>
  </si>
  <si>
    <t>SH 1</t>
  </si>
  <si>
    <t>Michael Nethery, Richard Spoonamore, Gary Warford</t>
  </si>
  <si>
    <t>121 122 123</t>
  </si>
  <si>
    <t>SH 2</t>
  </si>
  <si>
    <t>Benji Bohannon, Tyler Workman, Brandon Keyton</t>
  </si>
  <si>
    <t>124 125 126</t>
  </si>
  <si>
    <t>SK 1</t>
  </si>
  <si>
    <t>Jeremiah Purcell, Eric Chumbley, Mark Wilson</t>
  </si>
  <si>
    <t>127 128 129</t>
  </si>
  <si>
    <t>SK 2</t>
  </si>
  <si>
    <t>Michael Ramsey, Adam Neal, Greg Hammond</t>
  </si>
  <si>
    <t>130 131 132</t>
  </si>
  <si>
    <t>SR 1</t>
  </si>
  <si>
    <t>Clark Sorrell, Isaac Tucker, Will Smith</t>
  </si>
  <si>
    <t>115 116 117</t>
  </si>
  <si>
    <t>SR 2</t>
  </si>
  <si>
    <t>Rick Hoops, Sean Sharpe, Drew Akridge</t>
  </si>
  <si>
    <t>118 119 120</t>
  </si>
  <si>
    <t>WA 1</t>
  </si>
  <si>
    <t>Mark Cardwell, Chad Cox, Jake Hall</t>
  </si>
  <si>
    <t>133 134 135</t>
  </si>
  <si>
    <t>WA 2</t>
  </si>
  <si>
    <t>Paul Filburn, Ryan Heath, Jeremy Durbin</t>
  </si>
  <si>
    <t>136 137 138</t>
  </si>
  <si>
    <t>WK</t>
  </si>
  <si>
    <t>Geoffrey Beck, Zachary Underhill, Jeremy Swift</t>
  </si>
  <si>
    <t>139 140 141</t>
  </si>
  <si>
    <t>Jackson County REMC</t>
  </si>
  <si>
    <t>Ethan Stidham</t>
  </si>
  <si>
    <t>Kankakee Valley REMC</t>
  </si>
  <si>
    <t>Tim Morgart</t>
  </si>
  <si>
    <t>Harrison REMC</t>
  </si>
  <si>
    <t>Jacobb White</t>
  </si>
  <si>
    <t>Tristen Hoffman</t>
  </si>
  <si>
    <t>Noble REMC</t>
  </si>
  <si>
    <t>Dusty Manns</t>
  </si>
  <si>
    <t>Trevor Harlan</t>
  </si>
  <si>
    <t>Decatur County REMC</t>
  </si>
  <si>
    <t>NineStar Connect</t>
  </si>
  <si>
    <t>Northeastern REMC 1</t>
  </si>
  <si>
    <t>Northeastern REMC 2</t>
  </si>
  <si>
    <t>Southern Indiana Power</t>
  </si>
  <si>
    <t>Hendricks Power Cooperative 1</t>
  </si>
  <si>
    <t>Hendricks Power Cooperative 2</t>
  </si>
  <si>
    <t>Clark County REMC 1</t>
  </si>
  <si>
    <t>Jasper County REMC</t>
  </si>
  <si>
    <t>Clark County REMC 2</t>
  </si>
  <si>
    <t>Dubois REC, Inc.</t>
  </si>
  <si>
    <t>Southeastern Indiana REMC</t>
  </si>
  <si>
    <t>Miami-Cass REMC</t>
  </si>
  <si>
    <t>Whitewater Valley REMC</t>
  </si>
  <si>
    <t>Northeastern REMC</t>
  </si>
  <si>
    <t>Craig Smart</t>
  </si>
  <si>
    <t>RushShelby Energy</t>
  </si>
  <si>
    <t>Dustin Baker</t>
  </si>
  <si>
    <t>Michael Shirley</t>
  </si>
  <si>
    <t>Jarren Brown</t>
  </si>
  <si>
    <t>Bo Bouwkamp</t>
  </si>
  <si>
    <t>Nicholas Shepherd</t>
  </si>
  <si>
    <t>Tyler Rhoades</t>
  </si>
  <si>
    <t>Collin Crabtree</t>
  </si>
  <si>
    <t>Austin Gearlds</t>
  </si>
  <si>
    <t>Chris Chaplin</t>
  </si>
  <si>
    <t>Seth Thompson</t>
  </si>
  <si>
    <t>Adam Fry</t>
  </si>
  <si>
    <t>Ethan Dewitt</t>
  </si>
  <si>
    <t>Adam Hartman</t>
  </si>
  <si>
    <t>Clark County REMC</t>
  </si>
  <si>
    <t>Jaylin Brown</t>
  </si>
  <si>
    <t>Nate Best</t>
  </si>
  <si>
    <t>Aaron Wilcoxson</t>
  </si>
  <si>
    <t>Trevor Fries</t>
  </si>
  <si>
    <t>Jordan Ice</t>
  </si>
  <si>
    <t>Kolbie Cox</t>
  </si>
  <si>
    <t>Todd Huff</t>
  </si>
  <si>
    <t>Shawn Dunnagan</t>
  </si>
  <si>
    <t>Rank2</t>
  </si>
  <si>
    <t>Rank3</t>
  </si>
  <si>
    <t>Rank4</t>
  </si>
  <si>
    <t>Rank5</t>
  </si>
  <si>
    <t>Skill Climb Score</t>
  </si>
  <si>
    <t>Scill Climb Time</t>
  </si>
  <si>
    <t>Skill Climb</t>
  </si>
  <si>
    <t>Ryan Taylor</t>
  </si>
  <si>
    <t>Jarrett Arvin</t>
  </si>
  <si>
    <t>Evan Tallent</t>
  </si>
  <si>
    <t>Caleb Litmer</t>
  </si>
  <si>
    <t>Logan Neihaus</t>
  </si>
  <si>
    <t>Jake Steinke</t>
  </si>
  <si>
    <t>Brendan McGehee</t>
  </si>
  <si>
    <t>Parker Long</t>
  </si>
  <si>
    <t>Spencer Hert</t>
  </si>
  <si>
    <t>Bryce Roy</t>
  </si>
  <si>
    <t>Drew Walden</t>
  </si>
  <si>
    <t>Carroll White REMC</t>
  </si>
  <si>
    <t>Daviess-Martin County REMC</t>
  </si>
  <si>
    <t>Tipmont</t>
  </si>
  <si>
    <t>WIN Energy REMC</t>
  </si>
  <si>
    <t>Marcus Pingleton</t>
  </si>
  <si>
    <t>Kyle Armstrong</t>
  </si>
  <si>
    <t>Michael Witvoet</t>
  </si>
  <si>
    <t>Adam Neely</t>
  </si>
  <si>
    <t>Brandon McQueen</t>
  </si>
  <si>
    <t>Josh Meyer</t>
  </si>
  <si>
    <t>Jerry Applegate</t>
  </si>
  <si>
    <t>Brian AmRhein</t>
  </si>
  <si>
    <t>Jim Applegate</t>
  </si>
  <si>
    <t>Clark County REMC 3</t>
  </si>
  <si>
    <t>Parke County REMC</t>
  </si>
  <si>
    <t>Paulding Putnam</t>
  </si>
  <si>
    <t>Southeastern Indiana REMC 1</t>
  </si>
  <si>
    <t>Southeastern Indiana REMC 2</t>
  </si>
  <si>
    <t>Tipmont 1</t>
  </si>
  <si>
    <t>Tipmont 2</t>
  </si>
  <si>
    <t>WIN Energy REMC 1</t>
  </si>
  <si>
    <t>WIN Energy REMC 2</t>
  </si>
  <si>
    <t>FOURTH PLACE</t>
  </si>
  <si>
    <t>FIFTH PLACE</t>
  </si>
  <si>
    <t>Hendricks Power</t>
  </si>
  <si>
    <t>Boone Power</t>
  </si>
  <si>
    <t>Phillip Marek</t>
  </si>
  <si>
    <t>Jordan Winings</t>
  </si>
  <si>
    <t>Gage Granadino</t>
  </si>
  <si>
    <t>Andrew Cross</t>
  </si>
  <si>
    <t>Abrem Losekamp</t>
  </si>
  <si>
    <t>Max Rickelman</t>
  </si>
  <si>
    <t>Cooper Frey</t>
  </si>
  <si>
    <t>Tye Moffitt</t>
  </si>
  <si>
    <t>David Taylor</t>
  </si>
  <si>
    <t>Cole Van Enkevort</t>
  </si>
  <si>
    <t>Jared Buckles</t>
  </si>
  <si>
    <t>Nathan Funk</t>
  </si>
  <si>
    <t>Louis Monik</t>
  </si>
  <si>
    <t>Justin Waymire</t>
  </si>
  <si>
    <t>Bryce Gentry</t>
  </si>
  <si>
    <t>Kalvin Jones</t>
  </si>
  <si>
    <t>Chase Riggs</t>
  </si>
  <si>
    <t>Brady Woeste</t>
  </si>
  <si>
    <t>Daniel Howard</t>
  </si>
  <si>
    <t>Gage Back</t>
  </si>
  <si>
    <t>Luke Sullenbarger</t>
  </si>
  <si>
    <t>Hurtman Rescue Score</t>
  </si>
  <si>
    <t>Hurtman Rescue Time</t>
  </si>
  <si>
    <t>Egg Climb</t>
  </si>
  <si>
    <t>Egg Climb Score</t>
  </si>
  <si>
    <t>Egg Climb Time</t>
  </si>
  <si>
    <t>Bartholomew County REMC</t>
  </si>
  <si>
    <t>Utilities District of Western Indiana REMC</t>
  </si>
  <si>
    <t>Luke Emberton</t>
  </si>
  <si>
    <t>Kevin Huffman</t>
  </si>
  <si>
    <t>Morgan Sutton</t>
  </si>
  <si>
    <t>Noah Williams</t>
  </si>
  <si>
    <t>Clint Heeke</t>
  </si>
  <si>
    <t>Derek Haynes</t>
  </si>
  <si>
    <t>Austin Wisner</t>
  </si>
  <si>
    <t>Luke Gillis</t>
  </si>
  <si>
    <t>Jonah Brewer</t>
  </si>
  <si>
    <t>Rylee Carr</t>
  </si>
  <si>
    <t>Micheal Nail</t>
  </si>
  <si>
    <t>Will Padett</t>
  </si>
  <si>
    <t>Tyler Lechner</t>
  </si>
  <si>
    <t>Matt Beasley</t>
  </si>
  <si>
    <t>Brett Wilhite</t>
  </si>
  <si>
    <t>Nathan Albright</t>
  </si>
  <si>
    <t>Matt Werner</t>
  </si>
  <si>
    <t>Steve Saltsgaver</t>
  </si>
  <si>
    <t>Randy Schoen</t>
  </si>
  <si>
    <t>Tim Bland</t>
  </si>
  <si>
    <t>Kankakee Valley REMC 1</t>
  </si>
  <si>
    <t>Kankakee Valley REMC 2</t>
  </si>
  <si>
    <t xml:space="preserve">Whitewater Valley REMC </t>
  </si>
  <si>
    <t>Decatur County REMC 1</t>
  </si>
  <si>
    <t xml:space="preserve">Dubois REC, Inc. 1 </t>
  </si>
  <si>
    <t>Harrison REMC 1</t>
  </si>
  <si>
    <t>Harrison REMC 2</t>
  </si>
  <si>
    <t xml:space="preserve">Parke County REMC </t>
  </si>
  <si>
    <t>UDWI</t>
  </si>
  <si>
    <t>Dubois REC, Inc. 2</t>
  </si>
  <si>
    <t xml:space="preserve">Warren County REMC </t>
  </si>
  <si>
    <t>Transformer Changeout Score</t>
  </si>
  <si>
    <t>Transformer Changeout Time</t>
  </si>
  <si>
    <t>Underarm Switch Score</t>
  </si>
  <si>
    <t>Underarm Switch Time</t>
  </si>
  <si>
    <t>Mutual Aid Score</t>
  </si>
  <si>
    <t>Mutual Aid Time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</si>
  <si>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</si>
  <si>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</si>
  <si>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</si>
  <si>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</si>
  <si>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</si>
  <si>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</si>
  <si>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</si>
  <si>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</si>
  <si>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</si>
  <si>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</si>
  <si>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</si>
  <si>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</si>
  <si>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</si>
  <si>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</si>
  <si>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</si>
  <si>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</si>
  <si>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</si>
  <si>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Team members</t>
  </si>
  <si>
    <t>Mutual Aid</t>
  </si>
  <si>
    <t>Transformer Changeout</t>
  </si>
  <si>
    <t>Underarm Switch Changeout</t>
  </si>
  <si>
    <t/>
  </si>
  <si>
    <t>HURT MAN RESCUE</t>
  </si>
  <si>
    <t>Participants</t>
  </si>
  <si>
    <t>Hoffman, Taylor, Cox</t>
  </si>
  <si>
    <t>Manns, Bouwkamp, Guimond</t>
  </si>
  <si>
    <t>Kennedy, Armstrong, White</t>
  </si>
  <si>
    <t>Saltsgaver, Schoen, Bland</t>
  </si>
  <si>
    <t>Schnepper, Werner, Walden</t>
  </si>
  <si>
    <t>TRANSFORMER CHANGE</t>
  </si>
  <si>
    <t>UNDERARM SWITCH CHANGE</t>
  </si>
  <si>
    <t>Time</t>
  </si>
  <si>
    <t>Score</t>
  </si>
  <si>
    <t>Simpson, Binkley, Applegate</t>
  </si>
  <si>
    <t>Saltsgaver, Schoen Bland</t>
  </si>
  <si>
    <t>Neely, DeWitt, Roy</t>
  </si>
  <si>
    <t>MYSTERY EVENT</t>
  </si>
  <si>
    <t>Huff, Sutton, Fry</t>
  </si>
  <si>
    <t>OVERALL TEAM</t>
  </si>
  <si>
    <t>Pierce, Clayton, Strouse</t>
  </si>
  <si>
    <t>Dwain Jolliff</t>
  </si>
  <si>
    <t>Ryan Chappell</t>
  </si>
  <si>
    <t>Winings, Wesley, Schnepper</t>
  </si>
  <si>
    <t>Morgart, Neihaus, Harlan</t>
  </si>
  <si>
    <t>Arvin, Cox, Monik</t>
  </si>
  <si>
    <t>Losekamp, Long, Rhoades</t>
  </si>
  <si>
    <t>Waymire, Shepherd, Buckles</t>
  </si>
  <si>
    <t>Chaplin, Gearlds, Anderson</t>
  </si>
  <si>
    <t>Granadino, Fries, Carr</t>
  </si>
  <si>
    <t>Frey, Brown, Gillis</t>
  </si>
  <si>
    <t>Taylor, Jolliff, Taylor</t>
  </si>
  <si>
    <t>Mareck, Ice, Cox</t>
  </si>
  <si>
    <t>Werner, Jones, Neely</t>
  </si>
  <si>
    <t>Applegate, McGehee, Cross</t>
  </si>
  <si>
    <t>Huff, Rickelman, Rowe</t>
  </si>
  <si>
    <t>Walden, Dunnagen, Dupree</t>
  </si>
  <si>
    <t>Fry, Haynes, Robertson</t>
  </si>
  <si>
    <t>Meyer, Best, Riggs</t>
  </si>
  <si>
    <t>Sutton, Hert, Haus</t>
  </si>
  <si>
    <t>RANK</t>
  </si>
  <si>
    <t>COOP</t>
  </si>
  <si>
    <t>SENIOR HURTMAN</t>
  </si>
  <si>
    <t>SKILL CLIMB JORNEYMAN</t>
  </si>
  <si>
    <t>JOURNEYMAN HURTMAN</t>
  </si>
  <si>
    <t>SENIOR EGG</t>
  </si>
  <si>
    <t>SENIOR SKILL CLIMB</t>
  </si>
  <si>
    <t>EGG JORNEYMAN</t>
  </si>
  <si>
    <t>APPR. HURTMAN</t>
  </si>
  <si>
    <t>OVERALL SENIOR</t>
  </si>
  <si>
    <t>OVERALL JOURNEYMAN</t>
  </si>
  <si>
    <t xml:space="preserve">APPR. OVERALL </t>
  </si>
  <si>
    <t>Jasper County Remc</t>
  </si>
  <si>
    <t xml:space="preserve">Harrison REMC </t>
  </si>
  <si>
    <t>Daviess-Martin REMC</t>
  </si>
  <si>
    <t>Carroll white REMC</t>
  </si>
  <si>
    <t xml:space="preserve">APPR. SKILL </t>
  </si>
  <si>
    <t>APPR. EGG</t>
  </si>
  <si>
    <t>MUTUAL AID</t>
  </si>
  <si>
    <t>LAST NAMES</t>
  </si>
  <si>
    <t>Skill Climb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</si>
</sst>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:ss.00;@"/>
    <numFmt numFmtId="165" formatCode="mm:ss.000;@"/>
    <numFmt numFmtId="166" formatCode="h:mm:ss.00"/>
    <numFmt numFmtId="167" formatCode="mm:ss.00"/>
    <numFmt numFmtId="168" formatCode="mm:ss.0;@"/>
  </numFmts>
  <fonts count="4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6"/>
      <name val="Calibri"/>
      <family val="2"/>
    </font>
    <font>
      <b/>
      <sz val="16"/>
      <color rgb="FFFFFFFF"/>
      <name val="Calibri"/>
      <family val="2"/>
    </font>
    <font>
      <sz val="16"/>
      <color rgb="FF000000"/>
      <name val="Calibri"/>
      <family val="2"/>
    </font>
    <font>
      <b/>
      <sz val="16"/>
      <color theme="0"/>
      <name val="Calibri"/>
      <family val="2"/>
    </font>
    <font>
      <b/>
      <sz val="16"/>
      <color rgb="FF000000"/>
      <name val="Calibri"/>
      <family val="2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 style="thin">
        <color theme="1"/>
      </top>
      <bottom/>
      <diagonal/>
    </border>
  </borders>
  <cellStyleXfs count="9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660">
    <xf numFmtId="0" fontId="0" fillId="0" borderId="0" xfId="0"/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3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5" xfId="0" applyFont="1" applyBorder="1" applyProtection="1">
      <protection locked="0"/>
    </xf>
    <xf numFmtId="1" fontId="14" fillId="3" borderId="10" xfId="0" applyNumberFormat="1" applyFont="1" applyFill="1" applyBorder="1" applyAlignment="1" applyProtection="1">
      <alignment horizontal="center"/>
      <protection locked="0"/>
    </xf>
    <xf numFmtId="1" fontId="14" fillId="4" borderId="10" xfId="0" applyNumberFormat="1" applyFont="1" applyFill="1" applyBorder="1" applyAlignment="1" applyProtection="1">
      <alignment horizontal="center"/>
      <protection locked="0"/>
    </xf>
    <xf numFmtId="1" fontId="14" fillId="10" borderId="10" xfId="0" applyNumberFormat="1" applyFont="1" applyFill="1" applyBorder="1" applyAlignment="1" applyProtection="1">
      <alignment horizontal="center"/>
      <protection locked="0"/>
    </xf>
    <xf numFmtId="0" fontId="14" fillId="4" borderId="10" xfId="0" applyFont="1" applyFill="1" applyBorder="1" applyAlignment="1" applyProtection="1">
      <alignment horizontal="center"/>
      <protection locked="0"/>
    </xf>
    <xf numFmtId="1" fontId="14" fillId="6" borderId="10" xfId="0" applyNumberFormat="1" applyFont="1" applyFill="1" applyBorder="1" applyAlignment="1" applyProtection="1">
      <alignment horizontal="center"/>
      <protection locked="0"/>
    </xf>
    <xf numFmtId="1" fontId="14" fillId="3" borderId="1" xfId="0" applyNumberFormat="1" applyFont="1" applyFill="1" applyBorder="1" applyAlignment="1" applyProtection="1">
      <alignment horizontal="center"/>
      <protection locked="0"/>
    </xf>
    <xf numFmtId="0" fontId="0" fillId="14" borderId="0" xfId="0" applyFill="1"/>
    <xf numFmtId="0" fontId="6" fillId="8" borderId="2" xfId="0" applyFont="1" applyFill="1" applyBorder="1"/>
    <xf numFmtId="0" fontId="6" fillId="9" borderId="3" xfId="0" applyFont="1" applyFill="1" applyBorder="1"/>
    <xf numFmtId="1" fontId="14" fillId="5" borderId="10" xfId="0" applyNumberFormat="1" applyFont="1" applyFill="1" applyBorder="1" applyAlignment="1" applyProtection="1">
      <alignment horizontal="center"/>
      <protection locked="0"/>
    </xf>
    <xf numFmtId="1" fontId="14" fillId="7" borderId="10" xfId="0" applyNumberFormat="1" applyFont="1" applyFill="1" applyBorder="1" applyAlignment="1">
      <alignment horizontal="center"/>
    </xf>
    <xf numFmtId="1" fontId="14" fillId="5" borderId="7" xfId="0" applyNumberFormat="1" applyFont="1" applyFill="1" applyBorder="1" applyAlignment="1" applyProtection="1">
      <alignment horizontal="center"/>
      <protection locked="0"/>
    </xf>
    <xf numFmtId="0" fontId="6" fillId="9" borderId="1" xfId="0" applyFont="1" applyFill="1" applyBorder="1"/>
    <xf numFmtId="1" fontId="14" fillId="5" borderId="9" xfId="0" applyNumberFormat="1" applyFont="1" applyFill="1" applyBorder="1" applyAlignment="1" applyProtection="1">
      <alignment horizontal="center"/>
      <protection locked="0"/>
    </xf>
    <xf numFmtId="0" fontId="16" fillId="14" borderId="19" xfId="0" applyFont="1" applyFill="1" applyBorder="1" applyAlignment="1">
      <alignment horizontal="left"/>
    </xf>
    <xf numFmtId="0" fontId="16" fillId="14" borderId="19" xfId="0" applyFont="1" applyFill="1" applyBorder="1"/>
    <xf numFmtId="0" fontId="16" fillId="9" borderId="3" xfId="0" applyFont="1" applyFill="1" applyBorder="1"/>
    <xf numFmtId="1" fontId="14" fillId="5" borderId="3" xfId="0" applyNumberFormat="1" applyFont="1" applyFill="1" applyBorder="1" applyAlignment="1" applyProtection="1">
      <alignment horizontal="center"/>
      <protection locked="0"/>
    </xf>
    <xf numFmtId="0" fontId="6" fillId="9" borderId="4" xfId="0" applyFont="1" applyFill="1" applyBorder="1"/>
    <xf numFmtId="49" fontId="6" fillId="9" borderId="1" xfId="0" applyNumberFormat="1" applyFont="1" applyFill="1" applyBorder="1"/>
    <xf numFmtId="0" fontId="13" fillId="0" borderId="2" xfId="0" applyFont="1" applyBorder="1" applyProtection="1">
      <protection locked="0"/>
    </xf>
    <xf numFmtId="0" fontId="16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17" fillId="3" borderId="3" xfId="0" applyFont="1" applyFill="1" applyBorder="1" applyAlignment="1" applyProtection="1">
      <alignment horizontal="center"/>
      <protection locked="0"/>
    </xf>
    <xf numFmtId="0" fontId="17" fillId="5" borderId="3" xfId="0" applyFont="1" applyFill="1" applyBorder="1" applyAlignment="1" applyProtection="1">
      <alignment horizontal="center"/>
      <protection locked="0"/>
    </xf>
    <xf numFmtId="0" fontId="17" fillId="10" borderId="3" xfId="0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17" fillId="7" borderId="3" xfId="0" applyFont="1" applyFill="1" applyBorder="1" applyAlignment="1">
      <alignment horizontal="center"/>
    </xf>
    <xf numFmtId="1" fontId="15" fillId="7" borderId="14" xfId="0" applyNumberFormat="1" applyFont="1" applyFill="1" applyBorder="1" applyAlignment="1">
      <alignment horizontal="center"/>
    </xf>
    <xf numFmtId="164" fontId="15" fillId="7" borderId="15" xfId="0" applyNumberFormat="1" applyFont="1" applyFill="1" applyBorder="1"/>
    <xf numFmtId="165" fontId="15" fillId="7" borderId="15" xfId="0" applyNumberFormat="1" applyFont="1" applyFill="1" applyBorder="1"/>
    <xf numFmtId="1" fontId="15" fillId="7" borderId="22" xfId="0" applyNumberFormat="1" applyFont="1" applyFill="1" applyBorder="1" applyAlignment="1">
      <alignment horizontal="center"/>
    </xf>
    <xf numFmtId="164" fontId="15" fillId="7" borderId="23" xfId="0" applyNumberFormat="1" applyFont="1" applyFill="1" applyBorder="1"/>
    <xf numFmtId="0" fontId="0" fillId="14" borderId="11" xfId="0" applyFill="1" applyBorder="1"/>
    <xf numFmtId="0" fontId="0" fillId="14" borderId="12" xfId="0" applyFill="1" applyBorder="1"/>
    <xf numFmtId="0" fontId="18" fillId="7" borderId="14" xfId="0" applyFont="1" applyFill="1" applyBorder="1"/>
    <xf numFmtId="164" fontId="18" fillId="7" borderId="15" xfId="0" applyNumberFormat="1" applyFont="1" applyFill="1" applyBorder="1"/>
    <xf numFmtId="164" fontId="18" fillId="7" borderId="23" xfId="0" applyNumberFormat="1" applyFont="1" applyFill="1" applyBorder="1"/>
    <xf numFmtId="0" fontId="18" fillId="7" borderId="24" xfId="0" applyFont="1" applyFill="1" applyBorder="1"/>
    <xf numFmtId="0" fontId="17" fillId="7" borderId="25" xfId="0" applyFont="1" applyFill="1" applyBorder="1" applyAlignment="1">
      <alignment horizontal="center"/>
    </xf>
    <xf numFmtId="164" fontId="18" fillId="7" borderId="26" xfId="0" applyNumberFormat="1" applyFont="1" applyFill="1" applyBorder="1"/>
    <xf numFmtId="1" fontId="0" fillId="6" borderId="14" xfId="0" applyNumberFormat="1" applyFill="1" applyBorder="1" applyProtection="1">
      <protection locked="0"/>
    </xf>
    <xf numFmtId="164" fontId="0" fillId="6" borderId="15" xfId="0" applyNumberFormat="1" applyFill="1" applyBorder="1" applyProtection="1">
      <protection locked="0"/>
    </xf>
    <xf numFmtId="1" fontId="7" fillId="6" borderId="14" xfId="0" applyNumberFormat="1" applyFont="1" applyFill="1" applyBorder="1" applyProtection="1">
      <protection locked="0"/>
    </xf>
    <xf numFmtId="164" fontId="7" fillId="6" borderId="15" xfId="0" applyNumberFormat="1" applyFont="1" applyFill="1" applyBorder="1" applyProtection="1">
      <protection locked="0"/>
    </xf>
    <xf numFmtId="165" fontId="0" fillId="6" borderId="15" xfId="0" applyNumberFormat="1" applyFill="1" applyBorder="1" applyProtection="1">
      <protection locked="0"/>
    </xf>
    <xf numFmtId="165" fontId="7" fillId="6" borderId="15" xfId="0" applyNumberFormat="1" applyFont="1" applyFill="1" applyBorder="1" applyProtection="1">
      <protection locked="0"/>
    </xf>
    <xf numFmtId="1" fontId="0" fillId="6" borderId="27" xfId="0" applyNumberFormat="1" applyFill="1" applyBorder="1" applyProtection="1">
      <protection locked="0"/>
    </xf>
    <xf numFmtId="1" fontId="12" fillId="6" borderId="22" xfId="0" applyNumberFormat="1" applyFont="1" applyFill="1" applyBorder="1" applyProtection="1">
      <protection locked="0"/>
    </xf>
    <xf numFmtId="164" fontId="12" fillId="6" borderId="23" xfId="0" applyNumberFormat="1" applyFont="1" applyFill="1" applyBorder="1" applyProtection="1">
      <protection locked="0"/>
    </xf>
    <xf numFmtId="1" fontId="0" fillId="6" borderId="22" xfId="0" applyNumberFormat="1" applyFill="1" applyBorder="1" applyProtection="1">
      <protection locked="0"/>
    </xf>
    <xf numFmtId="164" fontId="0" fillId="6" borderId="23" xfId="0" applyNumberFormat="1" applyFill="1" applyBorder="1" applyProtection="1">
      <protection locked="0"/>
    </xf>
    <xf numFmtId="1" fontId="0" fillId="10" borderId="14" xfId="0" applyNumberFormat="1" applyFill="1" applyBorder="1" applyProtection="1">
      <protection locked="0"/>
    </xf>
    <xf numFmtId="165" fontId="0" fillId="10" borderId="15" xfId="0" applyNumberFormat="1" applyFill="1" applyBorder="1" applyProtection="1">
      <protection locked="0"/>
    </xf>
    <xf numFmtId="164" fontId="0" fillId="10" borderId="15" xfId="0" applyNumberFormat="1" applyFill="1" applyBorder="1" applyProtection="1">
      <protection locked="0"/>
    </xf>
    <xf numFmtId="1" fontId="0" fillId="10" borderId="27" xfId="0" applyNumberFormat="1" applyFill="1" applyBorder="1" applyProtection="1">
      <protection locked="0"/>
    </xf>
    <xf numFmtId="0" fontId="0" fillId="10" borderId="14" xfId="0" applyFill="1" applyBorder="1" applyProtection="1">
      <protection locked="0"/>
    </xf>
    <xf numFmtId="0" fontId="10" fillId="10" borderId="14" xfId="0" applyFont="1" applyFill="1" applyBorder="1" applyProtection="1">
      <protection locked="0"/>
    </xf>
    <xf numFmtId="164" fontId="10" fillId="10" borderId="15" xfId="0" applyNumberFormat="1" applyFont="1" applyFill="1" applyBorder="1"/>
    <xf numFmtId="0" fontId="10" fillId="10" borderId="22" xfId="0" applyFont="1" applyFill="1" applyBorder="1" applyProtection="1">
      <protection locked="0"/>
    </xf>
    <xf numFmtId="0" fontId="10" fillId="10" borderId="24" xfId="0" applyFont="1" applyFill="1" applyBorder="1" applyProtection="1">
      <protection locked="0"/>
    </xf>
    <xf numFmtId="0" fontId="17" fillId="10" borderId="25" xfId="0" applyFont="1" applyFill="1" applyBorder="1" applyAlignment="1" applyProtection="1">
      <alignment horizontal="center"/>
      <protection locked="0"/>
    </xf>
    <xf numFmtId="164" fontId="10" fillId="10" borderId="26" xfId="0" applyNumberFormat="1" applyFont="1" applyFill="1" applyBorder="1"/>
    <xf numFmtId="1" fontId="7" fillId="5" borderId="14" xfId="0" applyNumberFormat="1" applyFont="1" applyFill="1" applyBorder="1" applyAlignment="1" applyProtection="1">
      <alignment horizontal="center"/>
      <protection locked="0"/>
    </xf>
    <xf numFmtId="164" fontId="7" fillId="5" borderId="15" xfId="0" applyNumberFormat="1" applyFont="1" applyFill="1" applyBorder="1" applyProtection="1">
      <protection locked="0"/>
    </xf>
    <xf numFmtId="1" fontId="7" fillId="5" borderId="22" xfId="0" applyNumberFormat="1" applyFont="1" applyFill="1" applyBorder="1" applyAlignment="1" applyProtection="1">
      <alignment horizontal="center"/>
      <protection locked="0"/>
    </xf>
    <xf numFmtId="1" fontId="7" fillId="5" borderId="27" xfId="0" applyNumberFormat="1" applyFont="1" applyFill="1" applyBorder="1" applyAlignment="1" applyProtection="1">
      <alignment horizontal="center"/>
      <protection locked="0"/>
    </xf>
    <xf numFmtId="165" fontId="7" fillId="5" borderId="15" xfId="0" applyNumberFormat="1" applyFont="1" applyFill="1" applyBorder="1" applyProtection="1">
      <protection locked="0"/>
    </xf>
    <xf numFmtId="164" fontId="7" fillId="5" borderId="28" xfId="0" applyNumberFormat="1" applyFont="1" applyFill="1" applyBorder="1" applyProtection="1">
      <protection locked="0"/>
    </xf>
    <xf numFmtId="164" fontId="7" fillId="5" borderId="23" xfId="0" applyNumberFormat="1" applyFont="1" applyFill="1" applyBorder="1" applyProtection="1">
      <protection locked="0"/>
    </xf>
    <xf numFmtId="0" fontId="0" fillId="5" borderId="14" xfId="0" applyFill="1" applyBorder="1" applyAlignment="1" applyProtection="1">
      <alignment horizontal="center"/>
      <protection locked="0"/>
    </xf>
    <xf numFmtId="164" fontId="0" fillId="5" borderId="15" xfId="0" applyNumberFormat="1" applyFill="1" applyBorder="1" applyProtection="1">
      <protection locked="0"/>
    </xf>
    <xf numFmtId="0" fontId="10" fillId="5" borderId="14" xfId="0" applyFont="1" applyFill="1" applyBorder="1" applyProtection="1">
      <protection locked="0"/>
    </xf>
    <xf numFmtId="164" fontId="10" fillId="5" borderId="15" xfId="0" applyNumberFormat="1" applyFont="1" applyFill="1" applyBorder="1"/>
    <xf numFmtId="0" fontId="10" fillId="5" borderId="22" xfId="0" applyFont="1" applyFill="1" applyBorder="1" applyProtection="1">
      <protection locked="0"/>
    </xf>
    <xf numFmtId="0" fontId="10" fillId="5" borderId="24" xfId="0" applyFont="1" applyFill="1" applyBorder="1" applyProtection="1">
      <protection locked="0"/>
    </xf>
    <xf numFmtId="0" fontId="17" fillId="5" borderId="25" xfId="0" applyFont="1" applyFill="1" applyBorder="1" applyAlignment="1" applyProtection="1">
      <alignment horizontal="center"/>
      <protection locked="0"/>
    </xf>
    <xf numFmtId="164" fontId="10" fillId="5" borderId="26" xfId="0" applyNumberFormat="1" applyFont="1" applyFill="1" applyBorder="1"/>
    <xf numFmtId="1" fontId="0" fillId="4" borderId="14" xfId="0" applyNumberFormat="1" applyFill="1" applyBorder="1" applyProtection="1">
      <protection locked="0"/>
    </xf>
    <xf numFmtId="164" fontId="0" fillId="4" borderId="15" xfId="0" applyNumberFormat="1" applyFill="1" applyBorder="1" applyAlignment="1" applyProtection="1">
      <alignment horizontal="center"/>
      <protection locked="0"/>
    </xf>
    <xf numFmtId="1" fontId="7" fillId="4" borderId="14" xfId="0" applyNumberFormat="1" applyFont="1" applyFill="1" applyBorder="1" applyProtection="1">
      <protection locked="0"/>
    </xf>
    <xf numFmtId="164" fontId="7" fillId="4" borderId="15" xfId="0" applyNumberFormat="1" applyFont="1" applyFill="1" applyBorder="1" applyAlignment="1" applyProtection="1">
      <alignment horizontal="center"/>
      <protection locked="0"/>
    </xf>
    <xf numFmtId="165" fontId="0" fillId="4" borderId="15" xfId="0" applyNumberFormat="1" applyFill="1" applyBorder="1" applyAlignment="1" applyProtection="1">
      <alignment horizontal="center"/>
      <protection locked="0"/>
    </xf>
    <xf numFmtId="165" fontId="7" fillId="4" borderId="15" xfId="0" applyNumberFormat="1" applyFont="1" applyFill="1" applyBorder="1" applyAlignment="1" applyProtection="1">
      <alignment horizontal="center"/>
      <protection locked="0"/>
    </xf>
    <xf numFmtId="1" fontId="0" fillId="4" borderId="22" xfId="0" applyNumberFormat="1" applyFill="1" applyBorder="1" applyProtection="1">
      <protection locked="0"/>
    </xf>
    <xf numFmtId="164" fontId="0" fillId="4" borderId="23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Protection="1">
      <protection locked="0"/>
    </xf>
    <xf numFmtId="0" fontId="10" fillId="4" borderId="14" xfId="0" applyFont="1" applyFill="1" applyBorder="1" applyProtection="1">
      <protection locked="0"/>
    </xf>
    <xf numFmtId="164" fontId="10" fillId="4" borderId="15" xfId="0" applyNumberFormat="1" applyFont="1" applyFill="1" applyBorder="1"/>
    <xf numFmtId="47" fontId="10" fillId="4" borderId="13" xfId="0" applyNumberFormat="1" applyFont="1" applyFill="1" applyBorder="1" applyProtection="1">
      <protection locked="0"/>
    </xf>
    <xf numFmtId="0" fontId="10" fillId="4" borderId="22" xfId="0" applyFont="1" applyFill="1" applyBorder="1" applyProtection="1">
      <protection locked="0"/>
    </xf>
    <xf numFmtId="0" fontId="10" fillId="4" borderId="24" xfId="0" applyFont="1" applyFill="1" applyBorder="1" applyProtection="1">
      <protection locked="0"/>
    </xf>
    <xf numFmtId="0" fontId="17" fillId="4" borderId="29" xfId="0" applyFont="1" applyFill="1" applyBorder="1" applyAlignment="1" applyProtection="1">
      <alignment horizontal="center"/>
      <protection locked="0"/>
    </xf>
    <xf numFmtId="164" fontId="10" fillId="4" borderId="26" xfId="0" applyNumberFormat="1" applyFont="1" applyFill="1" applyBorder="1"/>
    <xf numFmtId="0" fontId="16" fillId="14" borderId="30" xfId="0" applyFont="1" applyFill="1" applyBorder="1" applyAlignment="1">
      <alignment horizontal="center"/>
    </xf>
    <xf numFmtId="1" fontId="0" fillId="3" borderId="14" xfId="0" applyNumberFormat="1" applyFill="1" applyBorder="1" applyAlignment="1" applyProtection="1">
      <alignment horizontal="center"/>
      <protection locked="0"/>
    </xf>
    <xf numFmtId="164" fontId="7" fillId="3" borderId="15" xfId="0" applyNumberFormat="1" applyFont="1" applyFill="1" applyBorder="1" applyProtection="1">
      <protection locked="0"/>
    </xf>
    <xf numFmtId="1" fontId="7" fillId="3" borderId="14" xfId="0" applyNumberFormat="1" applyFont="1" applyFill="1" applyBorder="1" applyAlignment="1" applyProtection="1">
      <alignment horizontal="center"/>
      <protection locked="0"/>
    </xf>
    <xf numFmtId="164" fontId="0" fillId="3" borderId="15" xfId="0" applyNumberFormat="1" applyFill="1" applyBorder="1" applyProtection="1">
      <protection locked="0"/>
    </xf>
    <xf numFmtId="1" fontId="0" fillId="3" borderId="22" xfId="0" applyNumberFormat="1" applyFill="1" applyBorder="1" applyAlignment="1" applyProtection="1">
      <alignment horizontal="center"/>
      <protection locked="0"/>
    </xf>
    <xf numFmtId="164" fontId="0" fillId="3" borderId="23" xfId="0" applyNumberFormat="1" applyFill="1" applyBorder="1" applyProtection="1">
      <protection locked="0"/>
    </xf>
    <xf numFmtId="165" fontId="7" fillId="3" borderId="15" xfId="0" applyNumberFormat="1" applyFont="1" applyFill="1" applyBorder="1" applyProtection="1">
      <protection locked="0"/>
    </xf>
    <xf numFmtId="165" fontId="0" fillId="3" borderId="15" xfId="0" applyNumberFormat="1" applyFill="1" applyBorder="1" applyProtection="1"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10" fillId="3" borderId="14" xfId="0" applyFont="1" applyFill="1" applyBorder="1" applyProtection="1">
      <protection locked="0"/>
    </xf>
    <xf numFmtId="164" fontId="10" fillId="3" borderId="15" xfId="0" applyNumberFormat="1" applyFont="1" applyFill="1" applyBorder="1"/>
    <xf numFmtId="1" fontId="10" fillId="3" borderId="14" xfId="0" applyNumberFormat="1" applyFont="1" applyFill="1" applyBorder="1" applyProtection="1">
      <protection locked="0"/>
    </xf>
    <xf numFmtId="0" fontId="10" fillId="3" borderId="22" xfId="0" applyFont="1" applyFill="1" applyBorder="1" applyProtection="1">
      <protection locked="0"/>
    </xf>
    <xf numFmtId="0" fontId="10" fillId="3" borderId="24" xfId="0" applyFont="1" applyFill="1" applyBorder="1" applyProtection="1">
      <protection locked="0"/>
    </xf>
    <xf numFmtId="0" fontId="17" fillId="3" borderId="25" xfId="0" applyFont="1" applyFill="1" applyBorder="1" applyAlignment="1" applyProtection="1">
      <alignment horizontal="center"/>
      <protection locked="0"/>
    </xf>
    <xf numFmtId="164" fontId="10" fillId="3" borderId="26" xfId="0" applyNumberFormat="1" applyFont="1" applyFill="1" applyBorder="1"/>
    <xf numFmtId="1" fontId="0" fillId="3" borderId="27" xfId="0" applyNumberFormat="1" applyFill="1" applyBorder="1" applyAlignment="1" applyProtection="1">
      <alignment horizontal="center"/>
      <protection locked="0"/>
    </xf>
    <xf numFmtId="1" fontId="14" fillId="3" borderId="6" xfId="0" applyNumberFormat="1" applyFont="1" applyFill="1" applyBorder="1" applyAlignment="1" applyProtection="1">
      <alignment horizontal="center"/>
      <protection locked="0"/>
    </xf>
    <xf numFmtId="164" fontId="7" fillId="3" borderId="28" xfId="0" applyNumberFormat="1" applyFon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1" fontId="14" fillId="4" borderId="9" xfId="0" applyNumberFormat="1" applyFont="1" applyFill="1" applyBorder="1" applyAlignment="1" applyProtection="1">
      <alignment horizontal="center"/>
      <protection locked="0"/>
    </xf>
    <xf numFmtId="164" fontId="0" fillId="4" borderId="28" xfId="0" applyNumberFormat="1" applyFill="1" applyBorder="1" applyAlignment="1" applyProtection="1">
      <alignment horizontal="center"/>
      <protection locked="0"/>
    </xf>
    <xf numFmtId="1" fontId="14" fillId="6" borderId="9" xfId="0" applyNumberFormat="1" applyFont="1" applyFill="1" applyBorder="1" applyAlignment="1" applyProtection="1">
      <alignment horizontal="center"/>
      <protection locked="0"/>
    </xf>
    <xf numFmtId="164" fontId="0" fillId="6" borderId="28" xfId="0" applyNumberFormat="1" applyFill="1" applyBorder="1" applyProtection="1">
      <protection locked="0"/>
    </xf>
    <xf numFmtId="1" fontId="15" fillId="7" borderId="27" xfId="0" applyNumberFormat="1" applyFont="1" applyFill="1" applyBorder="1" applyAlignment="1">
      <alignment horizontal="center"/>
    </xf>
    <xf numFmtId="1" fontId="14" fillId="7" borderId="9" xfId="0" applyNumberFormat="1" applyFont="1" applyFill="1" applyBorder="1" applyAlignment="1">
      <alignment horizontal="center"/>
    </xf>
    <xf numFmtId="164" fontId="15" fillId="7" borderId="28" xfId="0" applyNumberFormat="1" applyFont="1" applyFill="1" applyBorder="1"/>
    <xf numFmtId="0" fontId="13" fillId="3" borderId="24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4" borderId="24" xfId="0" applyFont="1" applyFill="1" applyBorder="1"/>
    <xf numFmtId="0" fontId="14" fillId="4" borderId="29" xfId="0" applyFont="1" applyFill="1" applyBorder="1" applyAlignment="1">
      <alignment horizontal="center"/>
    </xf>
    <xf numFmtId="0" fontId="13" fillId="4" borderId="26" xfId="0" applyFont="1" applyFill="1" applyBorder="1" applyAlignment="1">
      <alignment horizontal="center"/>
    </xf>
    <xf numFmtId="0" fontId="15" fillId="5" borderId="24" xfId="0" applyFont="1" applyFill="1" applyBorder="1" applyAlignment="1">
      <alignment horizontal="center"/>
    </xf>
    <xf numFmtId="0" fontId="14" fillId="5" borderId="29" xfId="0" applyFont="1" applyFill="1" applyBorder="1" applyAlignment="1">
      <alignment horizontal="center"/>
    </xf>
    <xf numFmtId="0" fontId="15" fillId="5" borderId="26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4" fillId="6" borderId="29" xfId="0" applyFont="1" applyFill="1" applyBorder="1" applyAlignment="1">
      <alignment horizontal="center"/>
    </xf>
    <xf numFmtId="0" fontId="13" fillId="6" borderId="26" xfId="0" applyFont="1" applyFill="1" applyBorder="1"/>
    <xf numFmtId="0" fontId="15" fillId="7" borderId="24" xfId="0" applyFont="1" applyFill="1" applyBorder="1" applyAlignment="1">
      <alignment horizontal="center" wrapText="1"/>
    </xf>
    <xf numFmtId="0" fontId="14" fillId="7" borderId="31" xfId="0" applyFont="1" applyFill="1" applyBorder="1" applyAlignment="1">
      <alignment horizontal="center" wrapText="1"/>
    </xf>
    <xf numFmtId="0" fontId="15" fillId="7" borderId="26" xfId="0" applyFont="1" applyFill="1" applyBorder="1" applyAlignment="1">
      <alignment horizontal="center" wrapText="1"/>
    </xf>
    <xf numFmtId="1" fontId="7" fillId="14" borderId="22" xfId="0" applyNumberFormat="1" applyFont="1" applyFill="1" applyBorder="1" applyAlignment="1" applyProtection="1">
      <alignment horizontal="center"/>
      <protection locked="0"/>
    </xf>
    <xf numFmtId="1" fontId="14" fillId="14" borderId="7" xfId="0" applyNumberFormat="1" applyFont="1" applyFill="1" applyBorder="1" applyAlignment="1" applyProtection="1">
      <alignment horizontal="center"/>
      <protection locked="0"/>
    </xf>
    <xf numFmtId="164" fontId="7" fillId="14" borderId="23" xfId="0" applyNumberFormat="1" applyFont="1" applyFill="1" applyBorder="1" applyProtection="1">
      <protection locked="0"/>
    </xf>
    <xf numFmtId="1" fontId="7" fillId="14" borderId="22" xfId="0" applyNumberFormat="1" applyFont="1" applyFill="1" applyBorder="1" applyProtection="1">
      <protection locked="0"/>
    </xf>
    <xf numFmtId="164" fontId="7" fillId="14" borderId="23" xfId="0" applyNumberFormat="1" applyFont="1" applyFill="1" applyBorder="1" applyAlignment="1" applyProtection="1">
      <alignment horizontal="center"/>
      <protection locked="0"/>
    </xf>
    <xf numFmtId="1" fontId="7" fillId="14" borderId="32" xfId="0" applyNumberFormat="1" applyFont="1" applyFill="1" applyBorder="1" applyAlignment="1" applyProtection="1">
      <alignment horizontal="center"/>
      <protection locked="0"/>
    </xf>
    <xf numFmtId="1" fontId="14" fillId="14" borderId="0" xfId="0" applyNumberFormat="1" applyFont="1" applyFill="1" applyAlignment="1" applyProtection="1">
      <alignment horizontal="center"/>
      <protection locked="0"/>
    </xf>
    <xf numFmtId="1" fontId="15" fillId="14" borderId="22" xfId="0" applyNumberFormat="1" applyFont="1" applyFill="1" applyBorder="1" applyAlignment="1">
      <alignment horizontal="center"/>
    </xf>
    <xf numFmtId="1" fontId="14" fillId="14" borderId="7" xfId="0" applyNumberFormat="1" applyFont="1" applyFill="1" applyBorder="1" applyAlignment="1">
      <alignment horizontal="center"/>
    </xf>
    <xf numFmtId="164" fontId="15" fillId="14" borderId="23" xfId="0" applyNumberFormat="1" applyFont="1" applyFill="1" applyBorder="1"/>
    <xf numFmtId="1" fontId="14" fillId="3" borderId="9" xfId="0" applyNumberFormat="1" applyFont="1" applyFill="1" applyBorder="1" applyAlignment="1" applyProtection="1">
      <alignment horizontal="center"/>
      <protection locked="0"/>
    </xf>
    <xf numFmtId="165" fontId="0" fillId="4" borderId="28" xfId="0" applyNumberFormat="1" applyFill="1" applyBorder="1" applyAlignment="1" applyProtection="1">
      <alignment horizontal="center"/>
      <protection locked="0"/>
    </xf>
    <xf numFmtId="165" fontId="7" fillId="5" borderId="28" xfId="0" applyNumberFormat="1" applyFont="1" applyFill="1" applyBorder="1" applyProtection="1">
      <protection locked="0"/>
    </xf>
    <xf numFmtId="165" fontId="0" fillId="6" borderId="28" xfId="0" applyNumberFormat="1" applyFill="1" applyBorder="1" applyProtection="1">
      <protection locked="0"/>
    </xf>
    <xf numFmtId="165" fontId="15" fillId="7" borderId="28" xfId="0" applyNumberFormat="1" applyFont="1" applyFill="1" applyBorder="1"/>
    <xf numFmtId="0" fontId="14" fillId="3" borderId="31" xfId="0" applyFont="1" applyFill="1" applyBorder="1" applyAlignment="1">
      <alignment horizontal="center"/>
    </xf>
    <xf numFmtId="0" fontId="14" fillId="4" borderId="31" xfId="0" applyFont="1" applyFill="1" applyBorder="1" applyAlignment="1">
      <alignment horizontal="center"/>
    </xf>
    <xf numFmtId="0" fontId="14" fillId="5" borderId="31" xfId="0" applyFont="1" applyFill="1" applyBorder="1" applyAlignment="1">
      <alignment horizontal="center"/>
    </xf>
    <xf numFmtId="0" fontId="14" fillId="6" borderId="31" xfId="0" applyFont="1" applyFill="1" applyBorder="1" applyAlignment="1">
      <alignment horizontal="center"/>
    </xf>
    <xf numFmtId="1" fontId="7" fillId="3" borderId="27" xfId="0" applyNumberFormat="1" applyFont="1" applyFill="1" applyBorder="1" applyAlignment="1" applyProtection="1">
      <alignment horizontal="center"/>
      <protection locked="0"/>
    </xf>
    <xf numFmtId="165" fontId="7" fillId="3" borderId="28" xfId="0" applyNumberFormat="1" applyFont="1" applyFill="1" applyBorder="1" applyProtection="1">
      <protection locked="0"/>
    </xf>
    <xf numFmtId="1" fontId="7" fillId="4" borderId="27" xfId="0" applyNumberFormat="1" applyFont="1" applyFill="1" applyBorder="1" applyProtection="1">
      <protection locked="0"/>
    </xf>
    <xf numFmtId="165" fontId="7" fillId="4" borderId="28" xfId="0" applyNumberFormat="1" applyFont="1" applyFill="1" applyBorder="1" applyAlignment="1" applyProtection="1">
      <alignment horizontal="center"/>
      <protection locked="0"/>
    </xf>
    <xf numFmtId="1" fontId="7" fillId="10" borderId="27" xfId="0" applyNumberFormat="1" applyFont="1" applyFill="1" applyBorder="1" applyProtection="1">
      <protection locked="0"/>
    </xf>
    <xf numFmtId="1" fontId="14" fillId="10" borderId="9" xfId="0" applyNumberFormat="1" applyFont="1" applyFill="1" applyBorder="1" applyAlignment="1" applyProtection="1">
      <alignment horizontal="center"/>
      <protection locked="0"/>
    </xf>
    <xf numFmtId="165" fontId="7" fillId="10" borderId="28" xfId="0" applyNumberFormat="1" applyFont="1" applyFill="1" applyBorder="1" applyProtection="1">
      <protection locked="0"/>
    </xf>
    <xf numFmtId="0" fontId="13" fillId="3" borderId="24" xfId="0" applyFont="1" applyFill="1" applyBorder="1" applyAlignment="1" applyProtection="1">
      <alignment horizontal="center"/>
      <protection locked="0"/>
    </xf>
    <xf numFmtId="0" fontId="14" fillId="3" borderId="25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0" fontId="13" fillId="4" borderId="25" xfId="0" applyFont="1" applyFill="1" applyBorder="1" applyProtection="1">
      <protection locked="0"/>
    </xf>
    <xf numFmtId="0" fontId="14" fillId="4" borderId="25" xfId="0" applyFont="1" applyFill="1" applyBorder="1" applyAlignment="1" applyProtection="1">
      <alignment horizontal="center"/>
      <protection locked="0"/>
    </xf>
    <xf numFmtId="0" fontId="13" fillId="4" borderId="25" xfId="0" applyFont="1" applyFill="1" applyBorder="1" applyAlignment="1" applyProtection="1">
      <alignment horizontal="center"/>
      <protection locked="0"/>
    </xf>
    <xf numFmtId="0" fontId="15" fillId="5" borderId="25" xfId="0" applyFont="1" applyFill="1" applyBorder="1" applyAlignment="1" applyProtection="1">
      <alignment horizontal="center"/>
      <protection locked="0"/>
    </xf>
    <xf numFmtId="0" fontId="14" fillId="5" borderId="25" xfId="0" applyFont="1" applyFill="1" applyBorder="1" applyAlignment="1" applyProtection="1">
      <alignment horizontal="center"/>
      <protection locked="0"/>
    </xf>
    <xf numFmtId="0" fontId="13" fillId="10" borderId="25" xfId="0" applyFont="1" applyFill="1" applyBorder="1" applyAlignment="1" applyProtection="1">
      <alignment horizontal="center"/>
      <protection locked="0"/>
    </xf>
    <xf numFmtId="0" fontId="14" fillId="10" borderId="25" xfId="0" applyFont="1" applyFill="1" applyBorder="1" applyAlignment="1" applyProtection="1">
      <alignment horizontal="center"/>
      <protection locked="0"/>
    </xf>
    <xf numFmtId="0" fontId="13" fillId="10" borderId="25" xfId="0" applyFont="1" applyFill="1" applyBorder="1" applyProtection="1">
      <protection locked="0"/>
    </xf>
    <xf numFmtId="0" fontId="15" fillId="7" borderId="25" xfId="0" applyFont="1" applyFill="1" applyBorder="1" applyAlignment="1">
      <alignment horizontal="center" wrapText="1"/>
    </xf>
    <xf numFmtId="0" fontId="14" fillId="7" borderId="25" xfId="0" applyFont="1" applyFill="1" applyBorder="1" applyAlignment="1">
      <alignment horizontal="center" wrapText="1"/>
    </xf>
    <xf numFmtId="0" fontId="10" fillId="3" borderId="27" xfId="0" applyFont="1" applyFill="1" applyBorder="1" applyProtection="1">
      <protection locked="0"/>
    </xf>
    <xf numFmtId="0" fontId="17" fillId="3" borderId="2" xfId="0" applyFont="1" applyFill="1" applyBorder="1" applyAlignment="1" applyProtection="1">
      <alignment horizontal="center"/>
      <protection locked="0"/>
    </xf>
    <xf numFmtId="164" fontId="10" fillId="3" borderId="28" xfId="0" applyNumberFormat="1" applyFont="1" applyFill="1" applyBorder="1"/>
    <xf numFmtId="0" fontId="10" fillId="4" borderId="27" xfId="0" applyFont="1" applyFill="1" applyBorder="1" applyProtection="1">
      <protection locked="0"/>
    </xf>
    <xf numFmtId="0" fontId="17" fillId="4" borderId="6" xfId="0" applyFont="1" applyFill="1" applyBorder="1" applyAlignment="1" applyProtection="1">
      <alignment horizontal="center"/>
      <protection locked="0"/>
    </xf>
    <xf numFmtId="164" fontId="10" fillId="4" borderId="28" xfId="0" applyNumberFormat="1" applyFont="1" applyFill="1" applyBorder="1"/>
    <xf numFmtId="0" fontId="10" fillId="5" borderId="27" xfId="0" applyFont="1" applyFill="1" applyBorder="1" applyProtection="1">
      <protection locked="0"/>
    </xf>
    <xf numFmtId="0" fontId="17" fillId="5" borderId="2" xfId="0" applyFont="1" applyFill="1" applyBorder="1" applyAlignment="1" applyProtection="1">
      <alignment horizontal="center"/>
      <protection locked="0"/>
    </xf>
    <xf numFmtId="164" fontId="10" fillId="5" borderId="28" xfId="0" applyNumberFormat="1" applyFont="1" applyFill="1" applyBorder="1"/>
    <xf numFmtId="0" fontId="10" fillId="10" borderId="27" xfId="0" applyFont="1" applyFill="1" applyBorder="1" applyProtection="1">
      <protection locked="0"/>
    </xf>
    <xf numFmtId="0" fontId="17" fillId="10" borderId="2" xfId="0" applyFont="1" applyFill="1" applyBorder="1" applyAlignment="1" applyProtection="1">
      <alignment horizontal="center"/>
      <protection locked="0"/>
    </xf>
    <xf numFmtId="164" fontId="10" fillId="10" borderId="28" xfId="0" applyNumberFormat="1" applyFont="1" applyFill="1" applyBorder="1"/>
    <xf numFmtId="0" fontId="18" fillId="7" borderId="27" xfId="0" applyFont="1" applyFill="1" applyBorder="1"/>
    <xf numFmtId="0" fontId="17" fillId="7" borderId="2" xfId="0" applyFont="1" applyFill="1" applyBorder="1" applyAlignment="1">
      <alignment horizontal="center"/>
    </xf>
    <xf numFmtId="164" fontId="18" fillId="7" borderId="28" xfId="0" applyNumberFormat="1" applyFont="1" applyFill="1" applyBorder="1"/>
    <xf numFmtId="0" fontId="9" fillId="3" borderId="24" xfId="0" applyFont="1" applyFill="1" applyBorder="1" applyAlignment="1" applyProtection="1">
      <alignment horizontal="center"/>
      <protection locked="0"/>
    </xf>
    <xf numFmtId="0" fontId="9" fillId="3" borderId="26" xfId="0" applyFont="1" applyFill="1" applyBorder="1" applyAlignment="1" applyProtection="1">
      <alignment horizontal="center"/>
      <protection locked="0"/>
    </xf>
    <xf numFmtId="0" fontId="9" fillId="4" borderId="24" xfId="0" applyFont="1" applyFill="1" applyBorder="1" applyAlignment="1" applyProtection="1">
      <alignment horizontal="center"/>
      <protection locked="0"/>
    </xf>
    <xf numFmtId="0" fontId="17" fillId="4" borderId="25" xfId="0" applyFont="1" applyFill="1" applyBorder="1" applyAlignment="1" applyProtection="1">
      <alignment horizontal="center"/>
      <protection locked="0"/>
    </xf>
    <xf numFmtId="0" fontId="9" fillId="4" borderId="26" xfId="0" applyFont="1" applyFill="1" applyBorder="1" applyAlignment="1" applyProtection="1">
      <alignment horizontal="center"/>
      <protection locked="0"/>
    </xf>
    <xf numFmtId="0" fontId="9" fillId="5" borderId="24" xfId="0" applyFont="1" applyFill="1" applyBorder="1" applyAlignment="1" applyProtection="1">
      <alignment horizontal="center"/>
      <protection locked="0"/>
    </xf>
    <xf numFmtId="0" fontId="9" fillId="5" borderId="26" xfId="0" applyFont="1" applyFill="1" applyBorder="1" applyAlignment="1" applyProtection="1">
      <alignment horizontal="center"/>
      <protection locked="0"/>
    </xf>
    <xf numFmtId="0" fontId="9" fillId="10" borderId="24" xfId="0" applyFont="1" applyFill="1" applyBorder="1" applyAlignment="1" applyProtection="1">
      <alignment horizontal="center"/>
      <protection locked="0"/>
    </xf>
    <xf numFmtId="0" fontId="9" fillId="10" borderId="26" xfId="0" applyFont="1" applyFill="1" applyBorder="1" applyAlignment="1" applyProtection="1">
      <alignment horizontal="center"/>
      <protection locked="0"/>
    </xf>
    <xf numFmtId="0" fontId="9" fillId="7" borderId="24" xfId="0" applyFont="1" applyFill="1" applyBorder="1" applyAlignment="1" applyProtection="1">
      <alignment horizontal="center"/>
      <protection locked="0"/>
    </xf>
    <xf numFmtId="0" fontId="17" fillId="7" borderId="25" xfId="0" applyFont="1" applyFill="1" applyBorder="1" applyAlignment="1" applyProtection="1">
      <alignment horizontal="center"/>
      <protection locked="0"/>
    </xf>
    <xf numFmtId="0" fontId="9" fillId="7" borderId="26" xfId="0" applyFont="1" applyFill="1" applyBorder="1" applyAlignment="1" applyProtection="1">
      <alignment horizontal="center"/>
      <protection locked="0"/>
    </xf>
    <xf numFmtId="0" fontId="9" fillId="2" borderId="21" xfId="0" applyFont="1" applyFill="1" applyBorder="1" applyAlignment="1" applyProtection="1">
      <alignment horizontal="center"/>
      <protection locked="0"/>
    </xf>
    <xf numFmtId="0" fontId="9" fillId="0" borderId="14" xfId="0" applyFont="1" applyBorder="1" applyProtection="1"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9" fillId="0" borderId="11" xfId="0" applyFont="1" applyBorder="1" applyProtection="1">
      <protection locked="0"/>
    </xf>
    <xf numFmtId="0" fontId="10" fillId="0" borderId="23" xfId="0" applyFont="1" applyBorder="1" applyAlignment="1" applyProtection="1">
      <alignment horizontal="center"/>
      <protection locked="0"/>
    </xf>
    <xf numFmtId="0" fontId="9" fillId="0" borderId="24" xfId="0" applyFont="1" applyBorder="1" applyProtection="1">
      <protection locked="0"/>
    </xf>
    <xf numFmtId="0" fontId="10" fillId="0" borderId="25" xfId="0" applyFont="1" applyBorder="1" applyProtection="1">
      <protection locked="0"/>
    </xf>
    <xf numFmtId="0" fontId="10" fillId="0" borderId="26" xfId="0" applyFont="1" applyBorder="1" applyAlignment="1" applyProtection="1">
      <alignment horizontal="center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13" fillId="0" borderId="38" xfId="0" applyFont="1" applyBorder="1" applyAlignment="1" applyProtection="1">
      <alignment horizontal="left" vertical="center"/>
      <protection locked="0"/>
    </xf>
    <xf numFmtId="0" fontId="13" fillId="0" borderId="12" xfId="0" applyFont="1" applyBorder="1" applyProtection="1">
      <protection locked="0"/>
    </xf>
    <xf numFmtId="0" fontId="16" fillId="0" borderId="14" xfId="0" applyFont="1" applyBorder="1" applyAlignment="1" applyProtection="1">
      <alignment horizontal="left" vertical="center"/>
      <protection locked="0"/>
    </xf>
    <xf numFmtId="0" fontId="16" fillId="0" borderId="13" xfId="0" applyFont="1" applyBorder="1" applyProtection="1"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3" xfId="0" applyFont="1" applyBorder="1" applyProtection="1"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6" fillId="8" borderId="38" xfId="0" applyFont="1" applyFill="1" applyBorder="1" applyAlignment="1">
      <alignment horizontal="left"/>
    </xf>
    <xf numFmtId="0" fontId="13" fillId="8" borderId="28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left"/>
    </xf>
    <xf numFmtId="0" fontId="6" fillId="9" borderId="15" xfId="0" applyFont="1" applyFill="1" applyBorder="1" applyAlignment="1">
      <alignment horizontal="center"/>
    </xf>
    <xf numFmtId="0" fontId="16" fillId="9" borderId="14" xfId="0" applyFont="1" applyFill="1" applyBorder="1" applyAlignment="1">
      <alignment horizontal="left"/>
    </xf>
    <xf numFmtId="0" fontId="16" fillId="9" borderId="15" xfId="0" applyFont="1" applyFill="1" applyBorder="1" applyAlignment="1">
      <alignment horizontal="center"/>
    </xf>
    <xf numFmtId="0" fontId="6" fillId="9" borderId="22" xfId="0" applyFont="1" applyFill="1" applyBorder="1" applyAlignment="1">
      <alignment horizontal="left"/>
    </xf>
    <xf numFmtId="0" fontId="6" fillId="9" borderId="23" xfId="0" applyFont="1" applyFill="1" applyBorder="1" applyAlignment="1">
      <alignment horizontal="center"/>
    </xf>
    <xf numFmtId="49" fontId="6" fillId="9" borderId="14" xfId="0" applyNumberFormat="1" applyFont="1" applyFill="1" applyBorder="1" applyAlignment="1">
      <alignment horizontal="left"/>
    </xf>
    <xf numFmtId="49" fontId="6" fillId="9" borderId="24" xfId="0" applyNumberFormat="1" applyFont="1" applyFill="1" applyBorder="1" applyAlignment="1">
      <alignment horizontal="left"/>
    </xf>
    <xf numFmtId="49" fontId="6" fillId="9" borderId="29" xfId="0" applyNumberFormat="1" applyFont="1" applyFill="1" applyBorder="1"/>
    <xf numFmtId="0" fontId="6" fillId="9" borderId="26" xfId="0" applyFont="1" applyFill="1" applyBorder="1" applyAlignment="1">
      <alignment horizontal="center"/>
    </xf>
    <xf numFmtId="0" fontId="16" fillId="9" borderId="24" xfId="0" applyFont="1" applyFill="1" applyBorder="1" applyAlignment="1">
      <alignment horizontal="left"/>
    </xf>
    <xf numFmtId="0" fontId="16" fillId="9" borderId="29" xfId="0" applyFont="1" applyFill="1" applyBorder="1"/>
    <xf numFmtId="0" fontId="16" fillId="9" borderId="26" xfId="0" applyFont="1" applyFill="1" applyBorder="1" applyAlignment="1">
      <alignment horizontal="center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" fontId="4" fillId="7" borderId="3" xfId="0" applyNumberFormat="1" applyFont="1" applyFill="1" applyBorder="1" applyAlignment="1">
      <alignment horizontal="center"/>
    </xf>
    <xf numFmtId="0" fontId="3" fillId="0" borderId="33" xfId="0" applyFont="1" applyBorder="1" applyProtection="1">
      <protection locked="0"/>
    </xf>
    <xf numFmtId="1" fontId="8" fillId="15" borderId="3" xfId="0" applyNumberFormat="1" applyFont="1" applyFill="1" applyBorder="1" applyAlignment="1">
      <alignment horizontal="center"/>
    </xf>
    <xf numFmtId="1" fontId="8" fillId="16" borderId="3" xfId="0" applyNumberFormat="1" applyFont="1" applyFill="1" applyBorder="1" applyAlignment="1">
      <alignment horizontal="center"/>
    </xf>
    <xf numFmtId="1" fontId="8" fillId="17" borderId="3" xfId="0" applyNumberFormat="1" applyFont="1" applyFill="1" applyBorder="1" applyAlignment="1">
      <alignment horizontal="center"/>
    </xf>
    <xf numFmtId="1" fontId="4" fillId="16" borderId="3" xfId="0" applyNumberFormat="1" applyFont="1" applyFill="1" applyBorder="1" applyAlignment="1">
      <alignment horizontal="center"/>
    </xf>
    <xf numFmtId="1" fontId="8" fillId="7" borderId="3" xfId="0" applyNumberFormat="1" applyFont="1" applyFill="1" applyBorder="1" applyAlignment="1">
      <alignment horizontal="center"/>
    </xf>
    <xf numFmtId="1" fontId="5" fillId="17" borderId="3" xfId="0" applyNumberFormat="1" applyFont="1" applyFill="1" applyBorder="1" applyAlignment="1" applyProtection="1">
      <alignment horizontal="center"/>
      <protection locked="0"/>
    </xf>
    <xf numFmtId="1" fontId="8" fillId="18" borderId="3" xfId="0" applyNumberFormat="1" applyFont="1" applyFill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1" fontId="20" fillId="18" borderId="3" xfId="0" applyNumberFormat="1" applyFont="1" applyFill="1" applyBorder="1" applyAlignment="1">
      <alignment horizontal="center"/>
    </xf>
    <xf numFmtId="1" fontId="20" fillId="17" borderId="3" xfId="0" applyNumberFormat="1" applyFont="1" applyFill="1" applyBorder="1" applyAlignment="1">
      <alignment horizontal="center"/>
    </xf>
    <xf numFmtId="1" fontId="20" fillId="16" borderId="3" xfId="0" applyNumberFormat="1" applyFont="1" applyFill="1" applyBorder="1" applyAlignment="1">
      <alignment horizontal="center"/>
    </xf>
    <xf numFmtId="1" fontId="20" fillId="7" borderId="3" xfId="0" applyNumberFormat="1" applyFont="1" applyFill="1" applyBorder="1" applyAlignment="1">
      <alignment horizontal="center"/>
    </xf>
    <xf numFmtId="1" fontId="20" fillId="15" borderId="3" xfId="0" applyNumberFormat="1" applyFont="1" applyFill="1" applyBorder="1" applyAlignment="1">
      <alignment horizontal="center"/>
    </xf>
    <xf numFmtId="1" fontId="8" fillId="17" borderId="5" xfId="0" applyNumberFormat="1" applyFont="1" applyFill="1" applyBorder="1" applyAlignment="1">
      <alignment horizontal="center"/>
    </xf>
    <xf numFmtId="1" fontId="5" fillId="17" borderId="5" xfId="0" applyNumberFormat="1" applyFont="1" applyFill="1" applyBorder="1" applyAlignment="1" applyProtection="1">
      <alignment horizontal="center"/>
      <protection locked="0"/>
    </xf>
    <xf numFmtId="1" fontId="8" fillId="16" borderId="5" xfId="0" applyNumberFormat="1" applyFont="1" applyFill="1" applyBorder="1" applyAlignment="1">
      <alignment horizontal="center"/>
    </xf>
    <xf numFmtId="1" fontId="4" fillId="16" borderId="5" xfId="0" applyNumberFormat="1" applyFont="1" applyFill="1" applyBorder="1" applyAlignment="1">
      <alignment horizontal="center"/>
    </xf>
    <xf numFmtId="166" fontId="5" fillId="17" borderId="3" xfId="0" applyNumberFormat="1" applyFont="1" applyFill="1" applyBorder="1" applyProtection="1">
      <protection locked="0"/>
    </xf>
    <xf numFmtId="166" fontId="5" fillId="17" borderId="5" xfId="0" applyNumberFormat="1" applyFont="1" applyFill="1" applyBorder="1" applyProtection="1">
      <protection locked="0"/>
    </xf>
    <xf numFmtId="1" fontId="20" fillId="17" borderId="33" xfId="0" applyNumberFormat="1" applyFont="1" applyFill="1" applyBorder="1" applyAlignment="1" applyProtection="1">
      <alignment horizontal="center"/>
      <protection locked="0"/>
    </xf>
    <xf numFmtId="1" fontId="20" fillId="15" borderId="33" xfId="0" applyNumberFormat="1" applyFont="1" applyFill="1" applyBorder="1" applyAlignment="1" applyProtection="1">
      <alignment horizontal="center"/>
      <protection locked="0"/>
    </xf>
    <xf numFmtId="1" fontId="20" fillId="18" borderId="33" xfId="0" applyNumberFormat="1" applyFont="1" applyFill="1" applyBorder="1" applyAlignment="1" applyProtection="1">
      <alignment horizontal="center"/>
      <protection locked="0"/>
    </xf>
    <xf numFmtId="0" fontId="20" fillId="21" borderId="2" xfId="0" applyFont="1" applyFill="1" applyBorder="1" applyAlignment="1" applyProtection="1">
      <alignment horizontal="center"/>
      <protection locked="0"/>
    </xf>
    <xf numFmtId="1" fontId="20" fillId="7" borderId="33" xfId="0" applyNumberFormat="1" applyFont="1" applyFill="1" applyBorder="1" applyAlignment="1" applyProtection="1">
      <alignment horizontal="center"/>
      <protection locked="0"/>
    </xf>
    <xf numFmtId="1" fontId="20" fillId="16" borderId="33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4" fillId="0" borderId="0" xfId="0" applyFont="1"/>
    <xf numFmtId="0" fontId="28" fillId="0" borderId="0" xfId="0" applyFont="1"/>
    <xf numFmtId="0" fontId="27" fillId="0" borderId="0" xfId="0" applyFont="1"/>
    <xf numFmtId="0" fontId="25" fillId="0" borderId="0" xfId="0" applyFont="1"/>
    <xf numFmtId="0" fontId="26" fillId="19" borderId="0" xfId="0" applyFont="1" applyFill="1"/>
    <xf numFmtId="0" fontId="2" fillId="0" borderId="0" xfId="0" applyFont="1" applyProtection="1">
      <protection locked="0"/>
    </xf>
    <xf numFmtId="1" fontId="2" fillId="15" borderId="3" xfId="0" applyNumberFormat="1" applyFont="1" applyFill="1" applyBorder="1" applyProtection="1">
      <protection locked="0"/>
    </xf>
    <xf numFmtId="1" fontId="2" fillId="15" borderId="5" xfId="0" applyNumberFormat="1" applyFont="1" applyFill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18" borderId="3" xfId="0" applyFont="1" applyFill="1" applyBorder="1" applyProtection="1">
      <protection locked="0"/>
    </xf>
    <xf numFmtId="166" fontId="2" fillId="18" borderId="3" xfId="0" applyNumberFormat="1" applyFont="1" applyFill="1" applyBorder="1"/>
    <xf numFmtId="166" fontId="2" fillId="15" borderId="3" xfId="0" applyNumberFormat="1" applyFont="1" applyFill="1" applyBorder="1"/>
    <xf numFmtId="0" fontId="2" fillId="17" borderId="3" xfId="0" applyFont="1" applyFill="1" applyBorder="1" applyProtection="1">
      <protection locked="0"/>
    </xf>
    <xf numFmtId="166" fontId="2" fillId="17" borderId="3" xfId="0" applyNumberFormat="1" applyFont="1" applyFill="1" applyBorder="1"/>
    <xf numFmtId="166" fontId="2" fillId="21" borderId="3" xfId="0" applyNumberFormat="1" applyFont="1" applyFill="1" applyBorder="1"/>
    <xf numFmtId="0" fontId="2" fillId="17" borderId="5" xfId="0" applyFont="1" applyFill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21" borderId="3" xfId="0" applyFont="1" applyFill="1" applyBorder="1"/>
    <xf numFmtId="0" fontId="3" fillId="0" borderId="34" xfId="0" applyFont="1" applyBorder="1" applyAlignment="1" applyProtection="1">
      <alignment horizontal="left" vertical="center"/>
      <protection locked="0"/>
    </xf>
    <xf numFmtId="166" fontId="4" fillId="16" borderId="42" xfId="0" applyNumberFormat="1" applyFont="1" applyFill="1" applyBorder="1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166" fontId="4" fillId="7" borderId="42" xfId="0" applyNumberFormat="1" applyFont="1" applyFill="1" applyBorder="1"/>
    <xf numFmtId="0" fontId="20" fillId="21" borderId="3" xfId="0" applyFont="1" applyFill="1" applyBorder="1" applyAlignment="1">
      <alignment horizontal="center"/>
    </xf>
    <xf numFmtId="0" fontId="29" fillId="19" borderId="0" xfId="0" applyFont="1" applyFill="1" applyAlignment="1">
      <alignment horizontal="center" vertical="center"/>
    </xf>
    <xf numFmtId="0" fontId="30" fillId="19" borderId="0" xfId="0" applyFont="1" applyFill="1" applyAlignment="1">
      <alignment vertical="center"/>
    </xf>
    <xf numFmtId="0" fontId="30" fillId="0" borderId="48" xfId="0" applyFont="1" applyBorder="1"/>
    <xf numFmtId="0" fontId="29" fillId="0" borderId="48" xfId="0" applyFont="1" applyBorder="1"/>
    <xf numFmtId="0" fontId="30" fillId="0" borderId="8" xfId="0" applyFont="1" applyBorder="1" applyAlignment="1">
      <alignment horizontal="left"/>
    </xf>
    <xf numFmtId="1" fontId="30" fillId="0" borderId="48" xfId="0" applyNumberFormat="1" applyFont="1" applyBorder="1" applyAlignment="1" applyProtection="1">
      <alignment horizontal="center"/>
      <protection locked="0"/>
    </xf>
    <xf numFmtId="167" fontId="30" fillId="0" borderId="48" xfId="0" applyNumberFormat="1" applyFont="1" applyBorder="1" applyAlignment="1" applyProtection="1">
      <alignment horizontal="center"/>
      <protection locked="0"/>
    </xf>
    <xf numFmtId="0" fontId="30" fillId="0" borderId="42" xfId="0" applyFont="1" applyBorder="1" applyAlignment="1">
      <alignment horizontal="left"/>
    </xf>
    <xf numFmtId="1" fontId="30" fillId="0" borderId="41" xfId="0" applyNumberFormat="1" applyFont="1" applyBorder="1" applyAlignment="1" applyProtection="1">
      <alignment horizontal="center"/>
      <protection locked="0"/>
    </xf>
    <xf numFmtId="167" fontId="30" fillId="0" borderId="41" xfId="0" applyNumberFormat="1" applyFont="1" applyBorder="1" applyAlignment="1" applyProtection="1">
      <alignment horizontal="center"/>
      <protection locked="0"/>
    </xf>
    <xf numFmtId="0" fontId="30" fillId="0" borderId="46" xfId="0" applyFont="1" applyBorder="1" applyAlignment="1">
      <alignment horizontal="left"/>
    </xf>
    <xf numFmtId="1" fontId="30" fillId="0" borderId="47" xfId="0" applyNumberFormat="1" applyFont="1" applyBorder="1" applyAlignment="1" applyProtection="1">
      <alignment horizontal="center"/>
      <protection locked="0"/>
    </xf>
    <xf numFmtId="167" fontId="30" fillId="0" borderId="47" xfId="0" applyNumberFormat="1" applyFont="1" applyBorder="1" applyAlignment="1" applyProtection="1">
      <alignment horizontal="center"/>
      <protection locked="0"/>
    </xf>
    <xf numFmtId="1" fontId="30" fillId="0" borderId="2" xfId="0" applyNumberFormat="1" applyFont="1" applyBorder="1" applyAlignment="1" applyProtection="1">
      <alignment horizontal="center"/>
      <protection locked="0"/>
    </xf>
    <xf numFmtId="167" fontId="30" fillId="0" borderId="2" xfId="0" applyNumberFormat="1" applyFont="1" applyBorder="1" applyAlignment="1" applyProtection="1">
      <alignment horizontal="center"/>
      <protection locked="0"/>
    </xf>
    <xf numFmtId="1" fontId="30" fillId="0" borderId="3" xfId="0" applyNumberFormat="1" applyFont="1" applyBorder="1" applyAlignment="1" applyProtection="1">
      <alignment horizontal="center"/>
      <protection locked="0"/>
    </xf>
    <xf numFmtId="167" fontId="30" fillId="0" borderId="3" xfId="0" applyNumberFormat="1" applyFont="1" applyBorder="1" applyAlignment="1" applyProtection="1">
      <alignment horizontal="center"/>
      <protection locked="0"/>
    </xf>
    <xf numFmtId="1" fontId="30" fillId="0" borderId="5" xfId="0" applyNumberFormat="1" applyFont="1" applyBorder="1" applyAlignment="1" applyProtection="1">
      <alignment horizontal="center"/>
      <protection locked="0"/>
    </xf>
    <xf numFmtId="167" fontId="30" fillId="0" borderId="5" xfId="0" applyNumberFormat="1" applyFont="1" applyBorder="1" applyAlignment="1" applyProtection="1">
      <alignment horizontal="center"/>
      <protection locked="0"/>
    </xf>
    <xf numFmtId="1" fontId="31" fillId="0" borderId="48" xfId="0" applyNumberFormat="1" applyFont="1" applyBorder="1" applyAlignment="1" applyProtection="1">
      <alignment horizontal="center"/>
      <protection locked="0"/>
    </xf>
    <xf numFmtId="167" fontId="31" fillId="0" borderId="48" xfId="0" applyNumberFormat="1" applyFont="1" applyBorder="1" applyAlignment="1" applyProtection="1">
      <alignment horizontal="center"/>
      <protection locked="0"/>
    </xf>
    <xf numFmtId="1" fontId="31" fillId="0" borderId="41" xfId="0" applyNumberFormat="1" applyFont="1" applyBorder="1" applyAlignment="1" applyProtection="1">
      <alignment horizontal="center"/>
      <protection locked="0"/>
    </xf>
    <xf numFmtId="167" fontId="31" fillId="0" borderId="41" xfId="0" applyNumberFormat="1" applyFont="1" applyBorder="1" applyAlignment="1" applyProtection="1">
      <alignment horizontal="center"/>
      <protection locked="0"/>
    </xf>
    <xf numFmtId="1" fontId="31" fillId="0" borderId="47" xfId="0" applyNumberFormat="1" applyFont="1" applyBorder="1" applyAlignment="1" applyProtection="1">
      <alignment horizontal="center"/>
      <protection locked="0"/>
    </xf>
    <xf numFmtId="167" fontId="31" fillId="0" borderId="47" xfId="0" applyNumberFormat="1" applyFont="1" applyBorder="1" applyAlignment="1" applyProtection="1">
      <alignment horizontal="center"/>
      <protection locked="0"/>
    </xf>
    <xf numFmtId="0" fontId="33" fillId="19" borderId="47" xfId="0" applyFont="1" applyFill="1" applyBorder="1" applyAlignment="1">
      <alignment horizontal="left"/>
    </xf>
    <xf numFmtId="0" fontId="33" fillId="19" borderId="41" xfId="0" applyFont="1" applyFill="1" applyBorder="1" applyAlignment="1">
      <alignment horizontal="left"/>
    </xf>
    <xf numFmtId="0" fontId="33" fillId="19" borderId="41" xfId="0" applyFont="1" applyFill="1" applyBorder="1" applyAlignment="1">
      <alignment horizontal="center"/>
    </xf>
    <xf numFmtId="167" fontId="33" fillId="19" borderId="41" xfId="0" applyNumberFormat="1" applyFont="1" applyFill="1" applyBorder="1" applyAlignment="1">
      <alignment horizontal="center"/>
    </xf>
    <xf numFmtId="0" fontId="30" fillId="0" borderId="3" xfId="0" applyFont="1" applyBorder="1" applyAlignment="1">
      <alignment horizontal="left"/>
    </xf>
    <xf numFmtId="0" fontId="33" fillId="19" borderId="47" xfId="0" applyFont="1" applyFill="1" applyBorder="1" applyAlignment="1">
      <alignment horizontal="center"/>
    </xf>
    <xf numFmtId="167" fontId="33" fillId="19" borderId="47" xfId="0" applyNumberFormat="1" applyFont="1" applyFill="1" applyBorder="1" applyAlignment="1">
      <alignment horizontal="center"/>
    </xf>
    <xf numFmtId="0" fontId="33" fillId="19" borderId="48" xfId="0" applyFont="1" applyFill="1" applyBorder="1" applyAlignment="1">
      <alignment horizontal="left"/>
    </xf>
    <xf numFmtId="0" fontId="33" fillId="19" borderId="48" xfId="0" applyFont="1" applyFill="1" applyBorder="1" applyAlignment="1">
      <alignment horizontal="center"/>
    </xf>
    <xf numFmtId="167" fontId="33" fillId="19" borderId="48" xfId="0" applyNumberFormat="1" applyFont="1" applyFill="1" applyBorder="1" applyAlignment="1">
      <alignment horizontal="center"/>
    </xf>
    <xf numFmtId="0" fontId="30" fillId="0" borderId="41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30" fillId="0" borderId="2" xfId="0" applyFont="1" applyBorder="1" applyAlignment="1" applyProtection="1">
      <alignment horizontal="center"/>
      <protection locked="0"/>
    </xf>
    <xf numFmtId="167" fontId="30" fillId="0" borderId="2" xfId="0" applyNumberFormat="1" applyFont="1" applyBorder="1" applyAlignment="1">
      <alignment horizontal="center"/>
    </xf>
    <xf numFmtId="0" fontId="30" fillId="0" borderId="5" xfId="0" applyFont="1" applyBorder="1" applyAlignment="1" applyProtection="1">
      <alignment horizontal="center"/>
      <protection locked="0"/>
    </xf>
    <xf numFmtId="167" fontId="30" fillId="0" borderId="3" xfId="0" applyNumberFormat="1" applyFont="1" applyBorder="1" applyAlignment="1">
      <alignment horizontal="center"/>
    </xf>
    <xf numFmtId="0" fontId="30" fillId="0" borderId="5" xfId="0" applyFont="1" applyBorder="1" applyAlignment="1">
      <alignment horizontal="left"/>
    </xf>
    <xf numFmtId="167" fontId="30" fillId="0" borderId="5" xfId="0" applyNumberFormat="1" applyFont="1" applyBorder="1" applyAlignment="1">
      <alignment horizontal="center"/>
    </xf>
    <xf numFmtId="0" fontId="30" fillId="0" borderId="6" xfId="0" applyFont="1" applyBorder="1" applyAlignment="1" applyProtection="1">
      <alignment horizontal="center"/>
      <protection locked="0"/>
    </xf>
    <xf numFmtId="167" fontId="30" fillId="0" borderId="47" xfId="0" applyNumberFormat="1" applyFont="1" applyBorder="1" applyAlignment="1">
      <alignment horizontal="center"/>
    </xf>
    <xf numFmtId="0" fontId="34" fillId="19" borderId="48" xfId="0" applyFont="1" applyFill="1" applyBorder="1" applyAlignment="1">
      <alignment horizontal="center"/>
    </xf>
    <xf numFmtId="0" fontId="35" fillId="19" borderId="54" xfId="0" applyFont="1" applyFill="1" applyBorder="1" applyAlignment="1">
      <alignment horizontal="left"/>
    </xf>
    <xf numFmtId="1" fontId="30" fillId="0" borderId="41" xfId="0" applyNumberFormat="1" applyFont="1" applyBorder="1" applyAlignment="1">
      <alignment horizontal="center"/>
    </xf>
    <xf numFmtId="167" fontId="30" fillId="0" borderId="41" xfId="0" applyNumberFormat="1" applyFont="1" applyBorder="1" applyAlignment="1">
      <alignment horizontal="center"/>
    </xf>
    <xf numFmtId="1" fontId="30" fillId="0" borderId="47" xfId="0" applyNumberFormat="1" applyFont="1" applyBorder="1" applyAlignment="1">
      <alignment horizontal="center"/>
    </xf>
    <xf numFmtId="0" fontId="30" fillId="0" borderId="48" xfId="0" applyFont="1" applyBorder="1" applyAlignment="1">
      <alignment horizontal="left"/>
    </xf>
    <xf numFmtId="1" fontId="30" fillId="0" borderId="48" xfId="0" applyNumberFormat="1" applyFont="1" applyBorder="1" applyAlignment="1">
      <alignment horizontal="center"/>
    </xf>
    <xf numFmtId="167" fontId="30" fillId="0" borderId="48" xfId="0" applyNumberFormat="1" applyFont="1" applyBorder="1" applyAlignment="1">
      <alignment horizontal="center"/>
    </xf>
    <xf numFmtId="0" fontId="30" fillId="0" borderId="47" xfId="0" applyFont="1" applyBorder="1" applyAlignment="1">
      <alignment horizontal="left"/>
    </xf>
    <xf numFmtId="1" fontId="30" fillId="0" borderId="2" xfId="0" applyNumberFormat="1" applyFont="1" applyBorder="1" applyAlignment="1">
      <alignment horizontal="center"/>
    </xf>
    <xf numFmtId="1" fontId="30" fillId="0" borderId="3" xfId="0" applyNumberFormat="1" applyFont="1" applyBorder="1" applyAlignment="1">
      <alignment horizontal="center"/>
    </xf>
    <xf numFmtId="1" fontId="30" fillId="0" borderId="5" xfId="0" applyNumberFormat="1" applyFont="1" applyBorder="1" applyAlignment="1">
      <alignment horizontal="center"/>
    </xf>
    <xf numFmtId="0" fontId="4" fillId="17" borderId="33" xfId="0" applyFont="1" applyFill="1" applyBorder="1" applyAlignment="1" applyProtection="1">
      <alignment horizontal="center"/>
      <protection locked="0"/>
    </xf>
    <xf numFmtId="0" fontId="4" fillId="16" borderId="33" xfId="0" applyFont="1" applyFill="1" applyBorder="1" applyAlignment="1" applyProtection="1">
      <alignment horizontal="center"/>
      <protection locked="0"/>
    </xf>
    <xf numFmtId="0" fontId="4" fillId="16" borderId="55" xfId="0" applyFont="1" applyFill="1" applyBorder="1" applyAlignment="1" applyProtection="1">
      <alignment horizontal="center"/>
      <protection locked="0"/>
    </xf>
    <xf numFmtId="1" fontId="20" fillId="22" borderId="33" xfId="0" applyNumberFormat="1" applyFont="1" applyFill="1" applyBorder="1" applyAlignment="1" applyProtection="1">
      <alignment horizontal="center"/>
      <protection locked="0"/>
    </xf>
    <xf numFmtId="0" fontId="4" fillId="22" borderId="33" xfId="0" applyFont="1" applyFill="1" applyBorder="1" applyAlignment="1" applyProtection="1">
      <alignment horizontal="center"/>
      <protection locked="0"/>
    </xf>
    <xf numFmtId="1" fontId="20" fillId="22" borderId="3" xfId="0" applyNumberFormat="1" applyFont="1" applyFill="1" applyBorder="1" applyAlignment="1">
      <alignment horizontal="center"/>
    </xf>
    <xf numFmtId="1" fontId="8" fillId="22" borderId="3" xfId="0" applyNumberFormat="1" applyFont="1" applyFill="1" applyBorder="1" applyAlignment="1">
      <alignment horizontal="center"/>
    </xf>
    <xf numFmtId="1" fontId="2" fillId="22" borderId="3" xfId="0" applyNumberFormat="1" applyFont="1" applyFill="1" applyBorder="1" applyAlignment="1" applyProtection="1">
      <alignment horizontal="center"/>
      <protection locked="0"/>
    </xf>
    <xf numFmtId="166" fontId="5" fillId="22" borderId="3" xfId="0" applyNumberFormat="1" applyFont="1" applyFill="1" applyBorder="1" applyProtection="1">
      <protection locked="0"/>
    </xf>
    <xf numFmtId="1" fontId="2" fillId="22" borderId="5" xfId="0" applyNumberFormat="1" applyFont="1" applyFill="1" applyBorder="1" applyAlignment="1" applyProtection="1">
      <alignment horizontal="center"/>
      <protection locked="0"/>
    </xf>
    <xf numFmtId="166" fontId="5" fillId="22" borderId="5" xfId="0" applyNumberFormat="1" applyFont="1" applyFill="1" applyBorder="1" applyProtection="1">
      <protection locked="0"/>
    </xf>
    <xf numFmtId="0" fontId="20" fillId="23" borderId="3" xfId="0" applyFont="1" applyFill="1" applyBorder="1" applyAlignment="1" applyProtection="1">
      <alignment horizontal="center"/>
      <protection locked="0"/>
    </xf>
    <xf numFmtId="0" fontId="4" fillId="23" borderId="33" xfId="0" applyFont="1" applyFill="1" applyBorder="1" applyAlignment="1" applyProtection="1">
      <alignment horizontal="center"/>
      <protection locked="0"/>
    </xf>
    <xf numFmtId="1" fontId="2" fillId="23" borderId="3" xfId="0" applyNumberFormat="1" applyFont="1" applyFill="1" applyBorder="1" applyProtection="1">
      <protection locked="0"/>
    </xf>
    <xf numFmtId="166" fontId="2" fillId="23" borderId="3" xfId="0" applyNumberFormat="1" applyFont="1" applyFill="1" applyBorder="1" applyAlignment="1" applyProtection="1">
      <alignment horizontal="center"/>
      <protection locked="0"/>
    </xf>
    <xf numFmtId="0" fontId="8" fillId="23" borderId="3" xfId="0" applyFont="1" applyFill="1" applyBorder="1" applyAlignment="1" applyProtection="1">
      <alignment horizontal="center"/>
      <protection locked="0"/>
    </xf>
    <xf numFmtId="0" fontId="8" fillId="23" borderId="5" xfId="0" applyFont="1" applyFill="1" applyBorder="1" applyAlignment="1" applyProtection="1">
      <alignment horizontal="center"/>
      <protection locked="0"/>
    </xf>
    <xf numFmtId="1" fontId="2" fillId="23" borderId="5" xfId="0" applyNumberFormat="1" applyFont="1" applyFill="1" applyBorder="1" applyProtection="1">
      <protection locked="0"/>
    </xf>
    <xf numFmtId="166" fontId="2" fillId="23" borderId="5" xfId="0" applyNumberFormat="1" applyFont="1" applyFill="1" applyBorder="1" applyAlignment="1" applyProtection="1">
      <alignment horizontal="center"/>
      <protection locked="0"/>
    </xf>
    <xf numFmtId="0" fontId="4" fillId="18" borderId="3" xfId="0" applyFont="1" applyFill="1" applyBorder="1" applyAlignment="1" applyProtection="1">
      <alignment horizontal="center"/>
      <protection locked="0"/>
    </xf>
    <xf numFmtId="0" fontId="4" fillId="15" borderId="3" xfId="0" applyFont="1" applyFill="1" applyBorder="1" applyAlignment="1" applyProtection="1">
      <alignment horizontal="center"/>
      <protection locked="0"/>
    </xf>
    <xf numFmtId="0" fontId="4" fillId="17" borderId="3" xfId="0" applyFont="1" applyFill="1" applyBorder="1" applyAlignment="1" applyProtection="1">
      <alignment horizontal="center"/>
      <protection locked="0"/>
    </xf>
    <xf numFmtId="0" fontId="4" fillId="21" borderId="2" xfId="0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0" fontId="4" fillId="7" borderId="42" xfId="0" applyFont="1" applyFill="1" applyBorder="1" applyAlignment="1" applyProtection="1">
      <alignment horizontal="center"/>
      <protection locked="0"/>
    </xf>
    <xf numFmtId="1" fontId="8" fillId="22" borderId="3" xfId="0" applyNumberFormat="1" applyFont="1" applyFill="1" applyBorder="1" applyAlignment="1" applyProtection="1">
      <alignment horizontal="center"/>
      <protection locked="0"/>
    </xf>
    <xf numFmtId="1" fontId="8" fillId="17" borderId="3" xfId="0" applyNumberFormat="1" applyFont="1" applyFill="1" applyBorder="1" applyAlignment="1" applyProtection="1">
      <alignment horizontal="center"/>
      <protection locked="0"/>
    </xf>
    <xf numFmtId="1" fontId="20" fillId="16" borderId="3" xfId="0" applyNumberFormat="1" applyFont="1" applyFill="1" applyBorder="1" applyAlignment="1" applyProtection="1">
      <alignment horizontal="center"/>
      <protection locked="0"/>
    </xf>
    <xf numFmtId="1" fontId="4" fillId="16" borderId="3" xfId="0" applyNumberFormat="1" applyFont="1" applyFill="1" applyBorder="1" applyAlignment="1" applyProtection="1">
      <alignment horizontal="center"/>
      <protection locked="0"/>
    </xf>
    <xf numFmtId="166" fontId="4" fillId="16" borderId="3" xfId="0" applyNumberFormat="1" applyFont="1" applyFill="1" applyBorder="1" applyProtection="1">
      <protection locked="0"/>
    </xf>
    <xf numFmtId="1" fontId="8" fillId="22" borderId="5" xfId="0" applyNumberFormat="1" applyFont="1" applyFill="1" applyBorder="1" applyAlignment="1" applyProtection="1">
      <alignment horizontal="center"/>
      <protection locked="0"/>
    </xf>
    <xf numFmtId="1" fontId="8" fillId="17" borderId="5" xfId="0" applyNumberFormat="1" applyFont="1" applyFill="1" applyBorder="1" applyAlignment="1" applyProtection="1">
      <alignment horizontal="center"/>
      <protection locked="0"/>
    </xf>
    <xf numFmtId="1" fontId="20" fillId="16" borderId="5" xfId="0" applyNumberFormat="1" applyFont="1" applyFill="1" applyBorder="1" applyAlignment="1" applyProtection="1">
      <alignment horizontal="center"/>
      <protection locked="0"/>
    </xf>
    <xf numFmtId="0" fontId="36" fillId="0" borderId="0" xfId="0" applyFont="1"/>
    <xf numFmtId="1" fontId="8" fillId="18" borderId="3" xfId="0" applyNumberFormat="1" applyFont="1" applyFill="1" applyBorder="1" applyAlignment="1" applyProtection="1">
      <alignment horizontal="center"/>
      <protection locked="0"/>
    </xf>
    <xf numFmtId="166" fontId="2" fillId="18" borderId="3" xfId="0" applyNumberFormat="1" applyFont="1" applyFill="1" applyBorder="1" applyProtection="1">
      <protection locked="0"/>
    </xf>
    <xf numFmtId="1" fontId="8" fillId="15" borderId="3" xfId="0" applyNumberFormat="1" applyFont="1" applyFill="1" applyBorder="1" applyAlignment="1" applyProtection="1">
      <alignment horizontal="center"/>
      <protection locked="0"/>
    </xf>
    <xf numFmtId="166" fontId="2" fillId="15" borderId="3" xfId="0" applyNumberFormat="1" applyFont="1" applyFill="1" applyBorder="1" applyProtection="1">
      <protection locked="0"/>
    </xf>
    <xf numFmtId="166" fontId="2" fillId="17" borderId="42" xfId="0" applyNumberFormat="1" applyFont="1" applyFill="1" applyBorder="1" applyProtection="1">
      <protection locked="0"/>
    </xf>
    <xf numFmtId="0" fontId="20" fillId="21" borderId="3" xfId="0" applyFont="1" applyFill="1" applyBorder="1" applyAlignment="1" applyProtection="1">
      <alignment horizontal="center"/>
      <protection locked="0"/>
    </xf>
    <xf numFmtId="0" fontId="2" fillId="21" borderId="1" xfId="0" applyFont="1" applyFill="1" applyBorder="1" applyProtection="1">
      <protection locked="0"/>
    </xf>
    <xf numFmtId="166" fontId="2" fillId="21" borderId="3" xfId="0" applyNumberFormat="1" applyFont="1" applyFill="1" applyBorder="1" applyProtection="1">
      <protection locked="0"/>
    </xf>
    <xf numFmtId="1" fontId="8" fillId="7" borderId="3" xfId="0" applyNumberFormat="1" applyFont="1" applyFill="1" applyBorder="1" applyAlignment="1" applyProtection="1">
      <alignment horizontal="center"/>
      <protection locked="0"/>
    </xf>
    <xf numFmtId="1" fontId="4" fillId="7" borderId="3" xfId="0" applyNumberFormat="1" applyFont="1" applyFill="1" applyBorder="1" applyAlignment="1" applyProtection="1">
      <alignment horizontal="center"/>
      <protection locked="0"/>
    </xf>
    <xf numFmtId="166" fontId="4" fillId="7" borderId="42" xfId="0" applyNumberFormat="1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18" borderId="5" xfId="0" applyFont="1" applyFill="1" applyBorder="1" applyProtection="1"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28" fillId="0" borderId="3" xfId="0" applyFont="1" applyBorder="1" applyAlignment="1">
      <alignment horizontal="left"/>
    </xf>
    <xf numFmtId="0" fontId="28" fillId="0" borderId="3" xfId="0" applyFont="1" applyBorder="1"/>
    <xf numFmtId="0" fontId="23" fillId="0" borderId="1" xfId="0" applyFont="1" applyBorder="1" applyProtection="1">
      <protection locked="0"/>
    </xf>
    <xf numFmtId="166" fontId="2" fillId="18" borderId="5" xfId="0" applyNumberFormat="1" applyFont="1" applyFill="1" applyBorder="1"/>
    <xf numFmtId="166" fontId="2" fillId="15" borderId="5" xfId="0" applyNumberFormat="1" applyFont="1" applyFill="1" applyBorder="1"/>
    <xf numFmtId="166" fontId="2" fillId="17" borderId="3" xfId="0" applyNumberFormat="1" applyFont="1" applyFill="1" applyBorder="1" applyProtection="1">
      <protection locked="0"/>
    </xf>
    <xf numFmtId="166" fontId="2" fillId="17" borderId="42" xfId="0" applyNumberFormat="1" applyFont="1" applyFill="1" applyBorder="1"/>
    <xf numFmtId="166" fontId="2" fillId="17" borderId="46" xfId="0" applyNumberFormat="1" applyFont="1" applyFill="1" applyBorder="1"/>
    <xf numFmtId="0" fontId="20" fillId="21" borderId="5" xfId="0" applyFont="1" applyFill="1" applyBorder="1" applyAlignment="1">
      <alignment horizontal="center"/>
    </xf>
    <xf numFmtId="0" fontId="2" fillId="21" borderId="3" xfId="0" applyFont="1" applyFill="1" applyBorder="1" applyProtection="1">
      <protection locked="0"/>
    </xf>
    <xf numFmtId="0" fontId="2" fillId="21" borderId="1" xfId="0" applyFont="1" applyFill="1" applyBorder="1"/>
    <xf numFmtId="0" fontId="2" fillId="21" borderId="4" xfId="0" applyFont="1" applyFill="1" applyBorder="1"/>
    <xf numFmtId="166" fontId="2" fillId="21" borderId="5" xfId="0" applyNumberFormat="1" applyFont="1" applyFill="1" applyBorder="1"/>
    <xf numFmtId="1" fontId="4" fillId="7" borderId="5" xfId="0" applyNumberFormat="1" applyFont="1" applyFill="1" applyBorder="1" applyAlignment="1">
      <alignment horizontal="center"/>
    </xf>
    <xf numFmtId="166" fontId="4" fillId="7" borderId="46" xfId="0" applyNumberFormat="1" applyFont="1" applyFill="1" applyBorder="1"/>
    <xf numFmtId="166" fontId="4" fillId="16" borderId="42" xfId="0" applyNumberFormat="1" applyFont="1" applyFill="1" applyBorder="1" applyProtection="1">
      <protection locked="0"/>
    </xf>
    <xf numFmtId="166" fontId="4" fillId="16" borderId="3" xfId="0" applyNumberFormat="1" applyFont="1" applyFill="1" applyBorder="1"/>
    <xf numFmtId="166" fontId="4" fillId="16" borderId="5" xfId="0" applyNumberFormat="1" applyFont="1" applyFill="1" applyBorder="1"/>
    <xf numFmtId="0" fontId="28" fillId="0" borderId="2" xfId="0" applyFont="1" applyBorder="1" applyProtection="1">
      <protection locked="0"/>
    </xf>
    <xf numFmtId="0" fontId="28" fillId="0" borderId="3" xfId="0" applyFont="1" applyBorder="1" applyProtection="1">
      <protection locked="0"/>
    </xf>
    <xf numFmtId="0" fontId="28" fillId="0" borderId="5" xfId="0" applyFont="1" applyBorder="1" applyProtection="1">
      <protection locked="0"/>
    </xf>
    <xf numFmtId="1" fontId="8" fillId="18" borderId="5" xfId="0" applyNumberFormat="1" applyFont="1" applyFill="1" applyBorder="1" applyAlignment="1">
      <alignment horizontal="center"/>
    </xf>
    <xf numFmtId="1" fontId="8" fillId="15" borderId="5" xfId="0" applyNumberFormat="1" applyFont="1" applyFill="1" applyBorder="1" applyAlignment="1">
      <alignment horizontal="center"/>
    </xf>
    <xf numFmtId="1" fontId="8" fillId="7" borderId="5" xfId="0" applyNumberFormat="1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6" xfId="0" applyFont="1" applyBorder="1" applyProtection="1">
      <protection locked="0"/>
    </xf>
    <xf numFmtId="0" fontId="28" fillId="0" borderId="0" xfId="0" applyFont="1" applyProtection="1">
      <protection locked="0"/>
    </xf>
    <xf numFmtId="0" fontId="28" fillId="0" borderId="4" xfId="0" applyFont="1" applyBorder="1" applyProtection="1">
      <protection locked="0"/>
    </xf>
    <xf numFmtId="166" fontId="28" fillId="0" borderId="2" xfId="0" applyNumberFormat="1" applyFont="1" applyBorder="1" applyAlignment="1">
      <alignment horizontal="center"/>
    </xf>
    <xf numFmtId="166" fontId="28" fillId="0" borderId="3" xfId="0" applyNumberFormat="1" applyFont="1" applyBorder="1" applyAlignment="1">
      <alignment horizontal="center"/>
    </xf>
    <xf numFmtId="166" fontId="28" fillId="0" borderId="5" xfId="0" applyNumberFormat="1" applyFont="1" applyBorder="1" applyAlignment="1">
      <alignment horizontal="center"/>
    </xf>
    <xf numFmtId="0" fontId="37" fillId="0" borderId="0" xfId="0" applyFont="1"/>
    <xf numFmtId="0" fontId="37" fillId="0" borderId="1" xfId="0" applyFont="1" applyBorder="1"/>
    <xf numFmtId="0" fontId="37" fillId="0" borderId="46" xfId="0" applyFont="1" applyBorder="1"/>
    <xf numFmtId="0" fontId="37" fillId="0" borderId="5" xfId="0" applyFont="1" applyBorder="1"/>
    <xf numFmtId="0" fontId="37" fillId="0" borderId="3" xfId="0" applyFont="1" applyBorder="1"/>
    <xf numFmtId="0" fontId="37" fillId="0" borderId="42" xfId="0" applyFont="1" applyBorder="1"/>
    <xf numFmtId="0" fontId="24" fillId="0" borderId="30" xfId="0" applyFont="1" applyBorder="1"/>
    <xf numFmtId="0" fontId="37" fillId="0" borderId="33" xfId="0" applyFont="1" applyBorder="1"/>
    <xf numFmtId="0" fontId="37" fillId="0" borderId="34" xfId="0" applyFont="1" applyBorder="1"/>
    <xf numFmtId="1" fontId="8" fillId="22" borderId="5" xfId="0" applyNumberFormat="1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28" fillId="9" borderId="47" xfId="0" applyFont="1" applyFill="1" applyBorder="1" applyAlignment="1">
      <alignment horizontal="left"/>
    </xf>
    <xf numFmtId="0" fontId="28" fillId="9" borderId="47" xfId="0" applyFont="1" applyFill="1" applyBorder="1"/>
    <xf numFmtId="0" fontId="28" fillId="0" borderId="48" xfId="0" applyFont="1" applyBorder="1" applyAlignment="1" applyProtection="1">
      <alignment horizontal="left" vertical="center"/>
      <protection locked="0"/>
    </xf>
    <xf numFmtId="0" fontId="28" fillId="0" borderId="48" xfId="0" applyFont="1" applyBorder="1" applyProtection="1">
      <protection locked="0"/>
    </xf>
    <xf numFmtId="0" fontId="28" fillId="0" borderId="41" xfId="0" applyFont="1" applyBorder="1" applyAlignment="1" applyProtection="1">
      <alignment horizontal="left" vertical="center"/>
      <protection locked="0"/>
    </xf>
    <xf numFmtId="0" fontId="28" fillId="0" borderId="41" xfId="0" applyFont="1" applyBorder="1" applyProtection="1">
      <protection locked="0"/>
    </xf>
    <xf numFmtId="0" fontId="28" fillId="0" borderId="47" xfId="0" applyFont="1" applyBorder="1" applyAlignment="1" applyProtection="1">
      <alignment horizontal="left" vertical="center"/>
      <protection locked="0"/>
    </xf>
    <xf numFmtId="0" fontId="28" fillId="0" borderId="47" xfId="0" applyFont="1" applyBorder="1" applyProtection="1">
      <protection locked="0"/>
    </xf>
    <xf numFmtId="0" fontId="28" fillId="0" borderId="1" xfId="0" applyFont="1" applyBorder="1" applyProtection="1">
      <protection locked="0"/>
    </xf>
    <xf numFmtId="0" fontId="28" fillId="9" borderId="41" xfId="0" applyFont="1" applyFill="1" applyBorder="1" applyAlignment="1">
      <alignment horizontal="left"/>
    </xf>
    <xf numFmtId="0" fontId="28" fillId="9" borderId="41" xfId="0" applyFont="1" applyFill="1" applyBorder="1"/>
    <xf numFmtId="166" fontId="37" fillId="0" borderId="33" xfId="0" applyNumberFormat="1" applyFont="1" applyBorder="1" applyAlignment="1">
      <alignment horizontal="center"/>
    </xf>
    <xf numFmtId="166" fontId="37" fillId="0" borderId="3" xfId="0" applyNumberFormat="1" applyFont="1" applyBorder="1" applyAlignment="1">
      <alignment horizontal="center"/>
    </xf>
    <xf numFmtId="166" fontId="37" fillId="0" borderId="25" xfId="0" applyNumberFormat="1" applyFont="1" applyBorder="1" applyAlignment="1">
      <alignment horizontal="center"/>
    </xf>
    <xf numFmtId="166" fontId="5" fillId="22" borderId="3" xfId="0" applyNumberFormat="1" applyFont="1" applyFill="1" applyBorder="1" applyAlignment="1" applyProtection="1">
      <alignment horizontal="right"/>
      <protection locked="0"/>
    </xf>
    <xf numFmtId="166" fontId="2" fillId="23" borderId="3" xfId="0" applyNumberFormat="1" applyFont="1" applyFill="1" applyBorder="1" applyAlignment="1" applyProtection="1">
      <alignment horizontal="right"/>
      <protection locked="0"/>
    </xf>
    <xf numFmtId="166" fontId="2" fillId="23" borderId="5" xfId="0" applyNumberFormat="1" applyFont="1" applyFill="1" applyBorder="1" applyAlignment="1" applyProtection="1">
      <alignment horizontal="right"/>
      <protection locked="0"/>
    </xf>
    <xf numFmtId="166" fontId="5" fillId="17" borderId="3" xfId="0" applyNumberFormat="1" applyFont="1" applyFill="1" applyBorder="1" applyAlignment="1" applyProtection="1">
      <alignment horizontal="right"/>
      <protection locked="0"/>
    </xf>
    <xf numFmtId="166" fontId="5" fillId="17" borderId="5" xfId="0" applyNumberFormat="1" applyFont="1" applyFill="1" applyBorder="1" applyAlignment="1" applyProtection="1">
      <alignment horizontal="right"/>
      <protection locked="0"/>
    </xf>
    <xf numFmtId="0" fontId="28" fillId="9" borderId="48" xfId="0" applyFont="1" applyFill="1" applyBorder="1" applyAlignment="1">
      <alignment horizontal="left"/>
    </xf>
    <xf numFmtId="0" fontId="28" fillId="9" borderId="48" xfId="0" applyFont="1" applyFill="1" applyBorder="1"/>
    <xf numFmtId="49" fontId="28" fillId="9" borderId="41" xfId="0" applyNumberFormat="1" applyFont="1" applyFill="1" applyBorder="1" applyAlignment="1">
      <alignment horizontal="left"/>
    </xf>
    <xf numFmtId="49" fontId="28" fillId="9" borderId="41" xfId="0" applyNumberFormat="1" applyFont="1" applyFill="1" applyBorder="1"/>
    <xf numFmtId="0" fontId="28" fillId="0" borderId="0" xfId="0" applyFont="1" applyAlignment="1">
      <alignment horizontal="center"/>
    </xf>
    <xf numFmtId="166" fontId="28" fillId="0" borderId="0" xfId="0" applyNumberFormat="1" applyFont="1" applyAlignment="1">
      <alignment horizontal="center"/>
    </xf>
    <xf numFmtId="0" fontId="30" fillId="0" borderId="0" xfId="0" applyFont="1" applyAlignment="1">
      <alignment horizontal="left"/>
    </xf>
    <xf numFmtId="0" fontId="28" fillId="9" borderId="0" xfId="0" applyFont="1" applyFill="1" applyAlignment="1">
      <alignment horizontal="left"/>
    </xf>
    <xf numFmtId="0" fontId="28" fillId="9" borderId="0" xfId="0" applyFont="1" applyFill="1"/>
    <xf numFmtId="0" fontId="28" fillId="9" borderId="6" xfId="0" applyFont="1" applyFill="1" applyBorder="1"/>
    <xf numFmtId="0" fontId="28" fillId="9" borderId="1" xfId="0" applyFont="1" applyFill="1" applyBorder="1"/>
    <xf numFmtId="0" fontId="28" fillId="9" borderId="4" xfId="0" applyFont="1" applyFill="1" applyBorder="1"/>
    <xf numFmtId="1" fontId="30" fillId="0" borderId="0" xfId="0" applyNumberFormat="1" applyFont="1" applyAlignment="1">
      <alignment horizontal="center"/>
    </xf>
    <xf numFmtId="167" fontId="30" fillId="0" borderId="0" xfId="0" applyNumberFormat="1" applyFont="1" applyAlignment="1">
      <alignment horizontal="center"/>
    </xf>
    <xf numFmtId="166" fontId="5" fillId="22" borderId="3" xfId="0" applyNumberFormat="1" applyFont="1" applyFill="1" applyBorder="1" applyAlignment="1" applyProtection="1">
      <alignment horizontal="center"/>
      <protection locked="0"/>
    </xf>
    <xf numFmtId="0" fontId="38" fillId="24" borderId="3" xfId="0" applyFont="1" applyFill="1" applyBorder="1"/>
    <xf numFmtId="0" fontId="38" fillId="24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3" fillId="0" borderId="3" xfId="0" applyFont="1" applyBorder="1"/>
    <xf numFmtId="0" fontId="2" fillId="0" borderId="5" xfId="0" applyFont="1" applyBorder="1"/>
    <xf numFmtId="1" fontId="8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 applyProtection="1">
      <alignment horizontal="center"/>
      <protection locked="0"/>
    </xf>
    <xf numFmtId="166" fontId="5" fillId="0" borderId="3" xfId="0" applyNumberFormat="1" applyFont="1" applyBorder="1" applyProtection="1">
      <protection locked="0"/>
    </xf>
    <xf numFmtId="1" fontId="4" fillId="0" borderId="3" xfId="0" applyNumberFormat="1" applyFont="1" applyBorder="1" applyAlignment="1">
      <alignment horizontal="center"/>
    </xf>
    <xf numFmtId="1" fontId="20" fillId="0" borderId="3" xfId="0" applyNumberFormat="1" applyFont="1" applyBorder="1" applyAlignment="1">
      <alignment horizontal="center"/>
    </xf>
    <xf numFmtId="1" fontId="8" fillId="0" borderId="3" xfId="0" applyNumberFormat="1" applyFont="1" applyBorder="1" applyAlignment="1" applyProtection="1">
      <alignment horizontal="center"/>
      <protection locked="0"/>
    </xf>
    <xf numFmtId="1" fontId="20" fillId="0" borderId="3" xfId="0" applyNumberFormat="1" applyFont="1" applyBorder="1" applyAlignment="1" applyProtection="1">
      <alignment horizontal="center"/>
      <protection locked="0"/>
    </xf>
    <xf numFmtId="1" fontId="4" fillId="0" borderId="3" xfId="0" applyNumberFormat="1" applyFont="1" applyBorder="1" applyAlignment="1" applyProtection="1">
      <alignment horizontal="center"/>
      <protection locked="0"/>
    </xf>
    <xf numFmtId="1" fontId="8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 applyProtection="1">
      <alignment horizontal="center"/>
      <protection locked="0"/>
    </xf>
    <xf numFmtId="166" fontId="5" fillId="0" borderId="5" xfId="0" applyNumberFormat="1" applyFont="1" applyBorder="1" applyProtection="1">
      <protection locked="0"/>
    </xf>
    <xf numFmtId="1" fontId="4" fillId="0" borderId="5" xfId="0" applyNumberFormat="1" applyFont="1" applyBorder="1" applyAlignment="1">
      <alignment horizontal="center"/>
    </xf>
    <xf numFmtId="0" fontId="28" fillId="0" borderId="8" xfId="0" applyFont="1" applyBorder="1" applyAlignment="1">
      <alignment horizontal="left"/>
    </xf>
    <xf numFmtId="0" fontId="24" fillId="0" borderId="0" xfId="0" quotePrefix="1" applyFont="1"/>
    <xf numFmtId="166" fontId="1" fillId="23" borderId="5" xfId="0" applyNumberFormat="1" applyFont="1" applyFill="1" applyBorder="1" applyAlignment="1" applyProtection="1">
      <alignment horizontal="right"/>
      <protection locked="0"/>
    </xf>
    <xf numFmtId="166" fontId="1" fillId="15" borderId="3" xfId="0" applyNumberFormat="1" applyFont="1" applyFill="1" applyBorder="1" applyProtection="1">
      <protection locked="0"/>
    </xf>
    <xf numFmtId="166" fontId="1" fillId="17" borderId="3" xfId="0" applyNumberFormat="1" applyFont="1" applyFill="1" applyBorder="1" applyProtection="1">
      <protection locked="0"/>
    </xf>
    <xf numFmtId="166" fontId="1" fillId="15" borderId="3" xfId="0" applyNumberFormat="1" applyFont="1" applyFill="1" applyBorder="1"/>
    <xf numFmtId="0" fontId="39" fillId="0" borderId="1" xfId="0" applyFont="1" applyBorder="1"/>
    <xf numFmtId="1" fontId="20" fillId="18" borderId="33" xfId="0" applyNumberFormat="1" applyFont="1" applyFill="1" applyBorder="1" applyAlignment="1">
      <alignment horizontal="center"/>
    </xf>
    <xf numFmtId="0" fontId="4" fillId="18" borderId="3" xfId="0" applyFont="1" applyFill="1" applyBorder="1" applyAlignment="1">
      <alignment horizontal="center"/>
    </xf>
    <xf numFmtId="0" fontId="1" fillId="0" borderId="68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0" xfId="0" applyFont="1" applyBorder="1"/>
    <xf numFmtId="0" fontId="23" fillId="0" borderId="4" xfId="0" applyFont="1" applyBorder="1" applyProtection="1">
      <protection locked="0"/>
    </xf>
    <xf numFmtId="1" fontId="20" fillId="26" borderId="3" xfId="0" applyNumberFormat="1" applyFont="1" applyFill="1" applyBorder="1" applyAlignment="1">
      <alignment horizontal="center"/>
    </xf>
    <xf numFmtId="1" fontId="1" fillId="26" borderId="3" xfId="0" applyNumberFormat="1" applyFont="1" applyFill="1" applyBorder="1"/>
    <xf numFmtId="166" fontId="1" fillId="26" borderId="3" xfId="0" applyNumberFormat="1" applyFont="1" applyFill="1" applyBorder="1"/>
    <xf numFmtId="0" fontId="1" fillId="26" borderId="3" xfId="0" applyFont="1" applyFill="1" applyBorder="1"/>
    <xf numFmtId="0" fontId="1" fillId="26" borderId="5" xfId="0" applyFont="1" applyFill="1" applyBorder="1"/>
    <xf numFmtId="0" fontId="20" fillId="26" borderId="3" xfId="0" applyFont="1" applyFill="1" applyBorder="1" applyAlignment="1">
      <alignment horizontal="center"/>
    </xf>
    <xf numFmtId="0" fontId="1" fillId="0" borderId="42" xfId="0" applyFont="1" applyBorder="1"/>
    <xf numFmtId="0" fontId="0" fillId="0" borderId="3" xfId="0" applyBorder="1"/>
    <xf numFmtId="0" fontId="36" fillId="0" borderId="3" xfId="0" applyFont="1" applyBorder="1"/>
    <xf numFmtId="1" fontId="20" fillId="22" borderId="5" xfId="0" applyNumberFormat="1" applyFont="1" applyFill="1" applyBorder="1" applyAlignment="1">
      <alignment horizontal="center"/>
    </xf>
    <xf numFmtId="0" fontId="20" fillId="23" borderId="5" xfId="0" applyFont="1" applyFill="1" applyBorder="1" applyAlignment="1" applyProtection="1">
      <alignment horizontal="center"/>
      <protection locked="0"/>
    </xf>
    <xf numFmtId="1" fontId="20" fillId="17" borderId="5" xfId="0" applyNumberFormat="1" applyFont="1" applyFill="1" applyBorder="1" applyAlignment="1">
      <alignment horizontal="center"/>
    </xf>
    <xf numFmtId="1" fontId="20" fillId="16" borderId="5" xfId="0" applyNumberFormat="1" applyFont="1" applyFill="1" applyBorder="1" applyAlignment="1">
      <alignment horizontal="center"/>
    </xf>
    <xf numFmtId="166" fontId="4" fillId="16" borderId="3" xfId="0" applyNumberFormat="1" applyFont="1" applyFill="1" applyBorder="1" applyAlignment="1" applyProtection="1">
      <alignment horizontal="right"/>
      <protection locked="0"/>
    </xf>
    <xf numFmtId="166" fontId="5" fillId="22" borderId="5" xfId="0" applyNumberFormat="1" applyFont="1" applyFill="1" applyBorder="1" applyAlignment="1" applyProtection="1">
      <alignment horizontal="right"/>
      <protection locked="0"/>
    </xf>
    <xf numFmtId="0" fontId="0" fillId="27" borderId="3" xfId="0" applyFill="1" applyBorder="1"/>
    <xf numFmtId="1" fontId="20" fillId="22" borderId="3" xfId="0" applyNumberFormat="1" applyFont="1" applyFill="1" applyBorder="1" applyAlignment="1" applyProtection="1">
      <alignment horizontal="center"/>
      <protection locked="0"/>
    </xf>
    <xf numFmtId="1" fontId="20" fillId="17" borderId="3" xfId="0" applyNumberFormat="1" applyFont="1" applyFill="1" applyBorder="1" applyAlignment="1" applyProtection="1">
      <alignment horizontal="center"/>
      <protection locked="0"/>
    </xf>
    <xf numFmtId="166" fontId="5" fillId="22" borderId="3" xfId="0" applyNumberFormat="1" applyFont="1" applyFill="1" applyBorder="1"/>
    <xf numFmtId="166" fontId="1" fillId="23" borderId="3" xfId="0" applyNumberFormat="1" applyFont="1" applyFill="1" applyBorder="1" applyAlignment="1">
      <alignment horizontal="center"/>
    </xf>
    <xf numFmtId="166" fontId="5" fillId="17" borderId="3" xfId="0" applyNumberFormat="1" applyFont="1" applyFill="1" applyBorder="1"/>
    <xf numFmtId="166" fontId="5" fillId="22" borderId="3" xfId="0" applyNumberFormat="1" applyFont="1" applyFill="1" applyBorder="1" applyAlignment="1">
      <alignment horizontal="right"/>
    </xf>
    <xf numFmtId="166" fontId="1" fillId="23" borderId="3" xfId="0" applyNumberFormat="1" applyFont="1" applyFill="1" applyBorder="1" applyAlignment="1">
      <alignment horizontal="right"/>
    </xf>
    <xf numFmtId="166" fontId="5" fillId="17" borderId="3" xfId="0" applyNumberFormat="1" applyFont="1" applyFill="1" applyBorder="1" applyAlignment="1">
      <alignment horizontal="right"/>
    </xf>
    <xf numFmtId="0" fontId="40" fillId="0" borderId="3" xfId="0" applyFont="1" applyBorder="1"/>
    <xf numFmtId="0" fontId="40" fillId="0" borderId="3" xfId="0" applyFont="1" applyBorder="1" applyAlignment="1">
      <alignment horizontal="center"/>
    </xf>
    <xf numFmtId="0" fontId="36" fillId="0" borderId="1" xfId="0" applyFont="1" applyBorder="1"/>
    <xf numFmtId="0" fontId="15" fillId="27" borderId="3" xfId="0" applyFont="1" applyFill="1" applyBorder="1" applyAlignment="1">
      <alignment horizontal="center"/>
    </xf>
    <xf numFmtId="0" fontId="13" fillId="25" borderId="0" xfId="0" applyFont="1" applyFill="1" applyAlignment="1">
      <alignment horizontal="center"/>
    </xf>
    <xf numFmtId="0" fontId="0" fillId="25" borderId="0" xfId="0" applyFill="1" applyAlignment="1">
      <alignment horizontal="center"/>
    </xf>
    <xf numFmtId="0" fontId="34" fillId="13" borderId="65" xfId="0" applyFont="1" applyFill="1" applyBorder="1" applyAlignment="1">
      <alignment horizontal="center"/>
    </xf>
    <xf numFmtId="0" fontId="34" fillId="13" borderId="66" xfId="0" applyFont="1" applyFill="1" applyBorder="1" applyAlignment="1">
      <alignment horizontal="center"/>
    </xf>
    <xf numFmtId="0" fontId="34" fillId="13" borderId="67" xfId="0" applyFont="1" applyFill="1" applyBorder="1" applyAlignment="1">
      <alignment horizontal="center"/>
    </xf>
    <xf numFmtId="0" fontId="34" fillId="13" borderId="59" xfId="0" applyFont="1" applyFill="1" applyBorder="1" applyAlignment="1">
      <alignment horizontal="center"/>
    </xf>
    <xf numFmtId="0" fontId="34" fillId="13" borderId="60" xfId="0" applyFont="1" applyFill="1" applyBorder="1" applyAlignment="1">
      <alignment horizontal="center"/>
    </xf>
    <xf numFmtId="0" fontId="34" fillId="13" borderId="61" xfId="0" applyFont="1" applyFill="1" applyBorder="1" applyAlignment="1">
      <alignment horizontal="center"/>
    </xf>
    <xf numFmtId="0" fontId="32" fillId="20" borderId="43" xfId="0" applyFont="1" applyFill="1" applyBorder="1" applyAlignment="1">
      <alignment horizontal="center"/>
    </xf>
    <xf numFmtId="0" fontId="32" fillId="20" borderId="44" xfId="0" applyFont="1" applyFill="1" applyBorder="1" applyAlignment="1">
      <alignment horizontal="center"/>
    </xf>
    <xf numFmtId="0" fontId="32" fillId="20" borderId="45" xfId="0" applyFont="1" applyFill="1" applyBorder="1" applyAlignment="1">
      <alignment horizontal="center"/>
    </xf>
    <xf numFmtId="0" fontId="34" fillId="13" borderId="43" xfId="0" applyFont="1" applyFill="1" applyBorder="1" applyAlignment="1">
      <alignment horizontal="center"/>
    </xf>
    <xf numFmtId="0" fontId="34" fillId="13" borderId="44" xfId="0" applyFont="1" applyFill="1" applyBorder="1" applyAlignment="1">
      <alignment horizontal="center"/>
    </xf>
    <xf numFmtId="0" fontId="34" fillId="13" borderId="45" xfId="0" applyFont="1" applyFill="1" applyBorder="1" applyAlignment="1">
      <alignment horizontal="center"/>
    </xf>
    <xf numFmtId="0" fontId="29" fillId="12" borderId="43" xfId="0" applyFont="1" applyFill="1" applyBorder="1" applyAlignment="1">
      <alignment horizontal="center"/>
    </xf>
    <xf numFmtId="0" fontId="29" fillId="12" borderId="44" xfId="0" applyFont="1" applyFill="1" applyBorder="1" applyAlignment="1">
      <alignment horizontal="center"/>
    </xf>
    <xf numFmtId="0" fontId="29" fillId="12" borderId="45" xfId="0" applyFont="1" applyFill="1" applyBorder="1" applyAlignment="1">
      <alignment horizontal="center"/>
    </xf>
    <xf numFmtId="0" fontId="27" fillId="12" borderId="59" xfId="0" applyFont="1" applyFill="1" applyBorder="1" applyAlignment="1">
      <alignment horizontal="center"/>
    </xf>
    <xf numFmtId="0" fontId="29" fillId="12" borderId="60" xfId="0" applyFont="1" applyFill="1" applyBorder="1" applyAlignment="1">
      <alignment horizontal="center"/>
    </xf>
    <xf numFmtId="0" fontId="29" fillId="12" borderId="61" xfId="0" applyFont="1" applyFill="1" applyBorder="1" applyAlignment="1">
      <alignment horizontal="center"/>
    </xf>
    <xf numFmtId="0" fontId="27" fillId="12" borderId="49" xfId="0" applyFont="1" applyFill="1" applyBorder="1" applyAlignment="1">
      <alignment horizontal="center"/>
    </xf>
    <xf numFmtId="0" fontId="29" fillId="12" borderId="50" xfId="0" applyFont="1" applyFill="1" applyBorder="1" applyAlignment="1">
      <alignment horizontal="center"/>
    </xf>
    <xf numFmtId="0" fontId="29" fillId="12" borderId="51" xfId="0" applyFont="1" applyFill="1" applyBorder="1" applyAlignment="1">
      <alignment horizontal="center"/>
    </xf>
    <xf numFmtId="0" fontId="29" fillId="12" borderId="63" xfId="0" applyFont="1" applyFill="1" applyBorder="1" applyAlignment="1">
      <alignment horizontal="center"/>
    </xf>
    <xf numFmtId="0" fontId="29" fillId="12" borderId="62" xfId="0" applyFont="1" applyFill="1" applyBorder="1" applyAlignment="1">
      <alignment horizontal="center"/>
    </xf>
    <xf numFmtId="0" fontId="29" fillId="12" borderId="64" xfId="0" applyFont="1" applyFill="1" applyBorder="1" applyAlignment="1">
      <alignment horizontal="center"/>
    </xf>
    <xf numFmtId="0" fontId="29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12" borderId="52" xfId="0" applyFont="1" applyFill="1" applyBorder="1" applyAlignment="1">
      <alignment horizontal="center"/>
    </xf>
    <xf numFmtId="0" fontId="29" fillId="12" borderId="0" xfId="0" applyFont="1" applyFill="1" applyAlignment="1">
      <alignment horizontal="center"/>
    </xf>
    <xf numFmtId="0" fontId="29" fillId="12" borderId="53" xfId="0" applyFont="1" applyFill="1" applyBorder="1" applyAlignment="1">
      <alignment horizontal="center"/>
    </xf>
    <xf numFmtId="0" fontId="29" fillId="2" borderId="43" xfId="0" applyFont="1" applyFill="1" applyBorder="1" applyAlignment="1">
      <alignment horizontal="center" vertical="center"/>
    </xf>
    <xf numFmtId="0" fontId="29" fillId="2" borderId="44" xfId="0" applyFont="1" applyFill="1" applyBorder="1" applyAlignment="1">
      <alignment horizontal="center" vertical="center"/>
    </xf>
    <xf numFmtId="0" fontId="29" fillId="2" borderId="45" xfId="0" applyFont="1" applyFill="1" applyBorder="1" applyAlignment="1">
      <alignment horizontal="center" vertical="center"/>
    </xf>
    <xf numFmtId="0" fontId="27" fillId="2" borderId="43" xfId="0" applyFont="1" applyFill="1" applyBorder="1" applyAlignment="1">
      <alignment horizontal="center" vertical="center"/>
    </xf>
    <xf numFmtId="0" fontId="27" fillId="2" borderId="43" xfId="0" applyFont="1" applyFill="1" applyBorder="1" applyAlignment="1">
      <alignment horizontal="center"/>
    </xf>
    <xf numFmtId="0" fontId="29" fillId="2" borderId="44" xfId="0" applyFont="1" applyFill="1" applyBorder="1" applyAlignment="1">
      <alignment horizontal="center"/>
    </xf>
    <xf numFmtId="0" fontId="29" fillId="2" borderId="45" xfId="0" applyFont="1" applyFill="1" applyBorder="1" applyAlignment="1">
      <alignment horizontal="center"/>
    </xf>
    <xf numFmtId="0" fontId="29" fillId="11" borderId="43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0" fontId="27" fillId="11" borderId="43" xfId="0" applyFont="1" applyFill="1" applyBorder="1" applyAlignment="1">
      <alignment horizontal="center"/>
    </xf>
    <xf numFmtId="0" fontId="29" fillId="11" borderId="44" xfId="0" applyFont="1" applyFill="1" applyBorder="1" applyAlignment="1">
      <alignment horizontal="center"/>
    </xf>
    <xf numFmtId="0" fontId="29" fillId="11" borderId="45" xfId="0" applyFont="1" applyFill="1" applyBorder="1" applyAlignment="1">
      <alignment horizontal="center"/>
    </xf>
    <xf numFmtId="0" fontId="32" fillId="20" borderId="43" xfId="0" applyFont="1" applyFill="1" applyBorder="1" applyAlignment="1">
      <alignment horizontal="center" vertical="center"/>
    </xf>
    <xf numFmtId="0" fontId="32" fillId="20" borderId="44" xfId="0" applyFont="1" applyFill="1" applyBorder="1" applyAlignment="1">
      <alignment horizontal="center" vertical="center"/>
    </xf>
    <xf numFmtId="0" fontId="32" fillId="20" borderId="45" xfId="0" applyFont="1" applyFill="1" applyBorder="1" applyAlignment="1">
      <alignment horizontal="center" vertical="center"/>
    </xf>
    <xf numFmtId="0" fontId="32" fillId="13" borderId="56" xfId="0" applyFont="1" applyFill="1" applyBorder="1" applyAlignment="1">
      <alignment horizontal="center"/>
    </xf>
    <xf numFmtId="0" fontId="32" fillId="13" borderId="57" xfId="0" applyFont="1" applyFill="1" applyBorder="1" applyAlignment="1">
      <alignment horizontal="center"/>
    </xf>
    <xf numFmtId="0" fontId="32" fillId="13" borderId="58" xfId="0" applyFont="1" applyFill="1" applyBorder="1" applyAlignment="1">
      <alignment horizontal="center"/>
    </xf>
    <xf numFmtId="0" fontId="32" fillId="13" borderId="43" xfId="0" applyFont="1" applyFill="1" applyBorder="1" applyAlignment="1">
      <alignment horizontal="center"/>
    </xf>
    <xf numFmtId="0" fontId="32" fillId="13" borderId="44" xfId="0" applyFont="1" applyFill="1" applyBorder="1" applyAlignment="1">
      <alignment horizontal="center"/>
    </xf>
    <xf numFmtId="0" fontId="32" fillId="13" borderId="45" xfId="0" applyFont="1" applyFill="1" applyBorder="1" applyAlignment="1">
      <alignment horizontal="center"/>
    </xf>
    <xf numFmtId="0" fontId="9" fillId="7" borderId="20" xfId="0" applyFont="1" applyFill="1" applyBorder="1" applyAlignment="1" applyProtection="1">
      <alignment horizontal="center"/>
      <protection locked="0"/>
    </xf>
    <xf numFmtId="0" fontId="9" fillId="7" borderId="33" xfId="0" applyFont="1" applyFill="1" applyBorder="1" applyAlignment="1" applyProtection="1">
      <alignment horizontal="center"/>
      <protection locked="0"/>
    </xf>
    <xf numFmtId="0" fontId="9" fillId="7" borderId="21" xfId="0" applyFont="1" applyFill="1" applyBorder="1" applyAlignment="1" applyProtection="1">
      <alignment horizontal="center"/>
      <protection locked="0"/>
    </xf>
    <xf numFmtId="0" fontId="13" fillId="2" borderId="35" xfId="0" applyFont="1" applyFill="1" applyBorder="1" applyAlignment="1" applyProtection="1">
      <alignment horizontal="center"/>
      <protection locked="0"/>
    </xf>
    <xf numFmtId="0" fontId="0" fillId="2" borderId="36" xfId="0" applyFill="1" applyBorder="1" applyAlignment="1" applyProtection="1">
      <alignment horizontal="center"/>
      <protection locked="0"/>
    </xf>
    <xf numFmtId="0" fontId="13" fillId="3" borderId="20" xfId="0" applyFont="1" applyFill="1" applyBorder="1" applyAlignment="1" applyProtection="1">
      <alignment horizontal="center" wrapText="1"/>
      <protection locked="0"/>
    </xf>
    <xf numFmtId="0" fontId="13" fillId="3" borderId="33" xfId="0" applyFont="1" applyFill="1" applyBorder="1" applyAlignment="1" applyProtection="1">
      <alignment horizontal="center" wrapText="1"/>
      <protection locked="0"/>
    </xf>
    <xf numFmtId="0" fontId="13" fillId="4" borderId="33" xfId="0" applyFont="1" applyFill="1" applyBorder="1" applyAlignment="1" applyProtection="1">
      <alignment horizontal="center" wrapText="1"/>
      <protection locked="0"/>
    </xf>
    <xf numFmtId="0" fontId="15" fillId="5" borderId="33" xfId="0" applyFont="1" applyFill="1" applyBorder="1" applyAlignment="1" applyProtection="1">
      <alignment horizontal="center" wrapText="1"/>
      <protection locked="0"/>
    </xf>
    <xf numFmtId="0" fontId="13" fillId="10" borderId="33" xfId="0" applyFont="1" applyFill="1" applyBorder="1" applyAlignment="1" applyProtection="1">
      <alignment horizontal="center" wrapText="1"/>
      <protection locked="0"/>
    </xf>
    <xf numFmtId="0" fontId="15" fillId="7" borderId="33" xfId="0" applyFont="1" applyFill="1" applyBorder="1" applyAlignment="1">
      <alignment horizontal="center"/>
    </xf>
    <xf numFmtId="0" fontId="15" fillId="7" borderId="21" xfId="0" applyFont="1" applyFill="1" applyBorder="1" applyAlignment="1">
      <alignment horizontal="center"/>
    </xf>
    <xf numFmtId="0" fontId="9" fillId="2" borderId="16" xfId="0" applyFont="1" applyFill="1" applyBorder="1" applyAlignment="1" applyProtection="1">
      <alignment horizontal="center"/>
      <protection locked="0"/>
    </xf>
    <xf numFmtId="0" fontId="9" fillId="2" borderId="34" xfId="0" applyFont="1" applyFill="1" applyBorder="1" applyAlignment="1" applyProtection="1">
      <alignment horizontal="center"/>
      <protection locked="0"/>
    </xf>
    <xf numFmtId="0" fontId="9" fillId="3" borderId="16" xfId="0" applyFont="1" applyFill="1" applyBorder="1" applyAlignment="1" applyProtection="1">
      <alignment horizontal="center"/>
      <protection locked="0"/>
    </xf>
    <xf numFmtId="0" fontId="9" fillId="3" borderId="17" xfId="0" applyFont="1" applyFill="1" applyBorder="1" applyAlignment="1" applyProtection="1">
      <alignment horizontal="center"/>
      <protection locked="0"/>
    </xf>
    <xf numFmtId="0" fontId="13" fillId="0" borderId="18" xfId="0" applyFont="1" applyBorder="1" applyAlignment="1">
      <alignment horizontal="center"/>
    </xf>
    <xf numFmtId="0" fontId="9" fillId="4" borderId="16" xfId="0" applyFont="1" applyFill="1" applyBorder="1" applyAlignment="1" applyProtection="1">
      <alignment horizontal="center"/>
      <protection locked="0"/>
    </xf>
    <xf numFmtId="0" fontId="9" fillId="4" borderId="17" xfId="0" applyFont="1" applyFill="1" applyBorder="1" applyAlignment="1" applyProtection="1">
      <alignment horizontal="center"/>
      <protection locked="0"/>
    </xf>
    <xf numFmtId="0" fontId="9" fillId="5" borderId="16" xfId="0" applyFont="1" applyFill="1" applyBorder="1" applyAlignment="1" applyProtection="1">
      <alignment horizontal="center"/>
      <protection locked="0"/>
    </xf>
    <xf numFmtId="0" fontId="9" fillId="5" borderId="17" xfId="0" applyFont="1" applyFill="1" applyBorder="1" applyAlignment="1" applyProtection="1">
      <alignment horizontal="center"/>
      <protection locked="0"/>
    </xf>
    <xf numFmtId="0" fontId="9" fillId="10" borderId="16" xfId="0" applyFont="1" applyFill="1" applyBorder="1" applyAlignment="1" applyProtection="1">
      <alignment horizontal="center"/>
      <protection locked="0"/>
    </xf>
    <xf numFmtId="0" fontId="9" fillId="10" borderId="17" xfId="0" applyFont="1" applyFill="1" applyBorder="1" applyAlignment="1" applyProtection="1">
      <alignment horizontal="center"/>
      <protection locked="0"/>
    </xf>
    <xf numFmtId="0" fontId="15" fillId="7" borderId="20" xfId="0" applyFont="1" applyFill="1" applyBorder="1" applyAlignment="1">
      <alignment horizontal="center"/>
    </xf>
    <xf numFmtId="0" fontId="15" fillId="7" borderId="17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13" fillId="3" borderId="20" xfId="0" applyFont="1" applyFill="1" applyBorder="1" applyAlignment="1">
      <alignment horizontal="center" wrapText="1"/>
    </xf>
    <xf numFmtId="0" fontId="13" fillId="3" borderId="17" xfId="0" applyFont="1" applyFill="1" applyBorder="1" applyAlignment="1">
      <alignment horizontal="center" wrapText="1"/>
    </xf>
    <xf numFmtId="0" fontId="13" fillId="3" borderId="21" xfId="0" applyFont="1" applyFill="1" applyBorder="1" applyAlignment="1">
      <alignment horizontal="center" wrapText="1"/>
    </xf>
    <xf numFmtId="0" fontId="13" fillId="4" borderId="20" xfId="0" applyFont="1" applyFill="1" applyBorder="1" applyAlignment="1">
      <alignment horizontal="center" wrapText="1"/>
    </xf>
    <xf numFmtId="0" fontId="13" fillId="4" borderId="17" xfId="0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center" wrapText="1"/>
    </xf>
    <xf numFmtId="0" fontId="15" fillId="5" borderId="20" xfId="0" applyFont="1" applyFill="1" applyBorder="1" applyAlignment="1">
      <alignment horizontal="center" wrapText="1"/>
    </xf>
    <xf numFmtId="0" fontId="15" fillId="5" borderId="17" xfId="0" applyFont="1" applyFill="1" applyBorder="1" applyAlignment="1">
      <alignment horizontal="center" wrapText="1"/>
    </xf>
    <xf numFmtId="0" fontId="15" fillId="5" borderId="21" xfId="0" applyFont="1" applyFill="1" applyBorder="1" applyAlignment="1">
      <alignment horizontal="center" wrapText="1"/>
    </xf>
    <xf numFmtId="0" fontId="13" fillId="6" borderId="20" xfId="0" applyFont="1" applyFill="1" applyBorder="1" applyAlignment="1">
      <alignment horizontal="center" wrapText="1"/>
    </xf>
    <xf numFmtId="0" fontId="13" fillId="6" borderId="17" xfId="0" applyFont="1" applyFill="1" applyBorder="1" applyAlignment="1">
      <alignment horizontal="center" wrapText="1"/>
    </xf>
    <xf numFmtId="0" fontId="13" fillId="6" borderId="21" xfId="0" applyFont="1" applyFill="1" applyBorder="1" applyAlignment="1">
      <alignment horizontal="center" wrapText="1"/>
    </xf>
    <xf numFmtId="166" fontId="1" fillId="23" borderId="3" xfId="0" applyNumberFormat="1" applyFont="1" applyFill="1" applyBorder="1" applyAlignment="1" applyProtection="1">
      <alignment horizontal="right"/>
      <protection locked="0"/>
    </xf>
    <xf numFmtId="1" fontId="4" fillId="16" borderId="3" xfId="0" applyNumberFormat="1" applyFont="1" applyFill="1" applyBorder="1" applyAlignment="1" applyProtection="1">
      <alignment horizontal="center"/>
    </xf>
    <xf numFmtId="0" fontId="4" fillId="17" borderId="33" xfId="0" applyFont="1" applyFill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right"/>
      <protection locked="0"/>
    </xf>
    <xf numFmtId="1" fontId="4" fillId="16" borderId="5" xfId="0" applyNumberFormat="1" applyFont="1" applyFill="1" applyBorder="1" applyAlignment="1" applyProtection="1">
      <alignment horizontal="center"/>
    </xf>
    <xf numFmtId="0" fontId="4" fillId="16" borderId="55" xfId="0" applyFont="1" applyFill="1" applyBorder="1" applyAlignment="1" applyProtection="1">
      <alignment horizontal="right"/>
      <protection locked="0"/>
    </xf>
    <xf numFmtId="166" fontId="4" fillId="16" borderId="3" xfId="0" applyNumberFormat="1" applyFont="1" applyFill="1" applyBorder="1" applyAlignment="1" applyProtection="1">
      <alignment horizontal="right"/>
    </xf>
    <xf numFmtId="166" fontId="4" fillId="16" borderId="5" xfId="0" applyNumberFormat="1" applyFont="1" applyFill="1" applyBorder="1" applyAlignment="1" applyProtection="1">
      <alignment horizontal="right"/>
    </xf>
    <xf numFmtId="166" fontId="4" fillId="16" borderId="42" xfId="0" applyNumberFormat="1" applyFont="1" applyFill="1" applyBorder="1" applyAlignment="1" applyProtection="1">
      <alignment horizontal="right"/>
    </xf>
    <xf numFmtId="168" fontId="4" fillId="16" borderId="42" xfId="0" applyNumberFormat="1" applyFont="1" applyFill="1" applyBorder="1" applyAlignment="1" applyProtection="1">
      <alignment horizontal="right"/>
    </xf>
    <xf numFmtId="166" fontId="4" fillId="16" borderId="46" xfId="0" applyNumberFormat="1" applyFont="1" applyFill="1" applyBorder="1" applyAlignment="1" applyProtection="1">
      <alignment horizontal="right"/>
    </xf>
    <xf numFmtId="0" fontId="4" fillId="23" borderId="33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/>
    </xf>
    <xf numFmtId="1" fontId="8" fillId="0" borderId="3" xfId="0" applyNumberFormat="1" applyFont="1" applyFill="1" applyBorder="1" applyAlignment="1" applyProtection="1">
      <alignment horizontal="center"/>
      <protection locked="0"/>
    </xf>
    <xf numFmtId="1" fontId="5" fillId="0" borderId="3" xfId="0" applyNumberFormat="1" applyFont="1" applyFill="1" applyBorder="1" applyAlignment="1" applyProtection="1">
      <alignment horizontal="center"/>
      <protection locked="0"/>
    </xf>
    <xf numFmtId="166" fontId="5" fillId="0" borderId="3" xfId="0" applyNumberFormat="1" applyFont="1" applyFill="1" applyBorder="1" applyProtection="1">
      <protection locked="0"/>
    </xf>
    <xf numFmtId="0" fontId="0" fillId="0" borderId="0" xfId="0" applyFill="1"/>
    <xf numFmtId="0" fontId="2" fillId="0" borderId="5" xfId="0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 applyProtection="1">
      <alignment horizontal="center"/>
      <protection locked="0"/>
    </xf>
    <xf numFmtId="1" fontId="5" fillId="0" borderId="5" xfId="0" applyNumberFormat="1" applyFont="1" applyFill="1" applyBorder="1" applyAlignment="1" applyProtection="1">
      <alignment horizontal="center"/>
      <protection locked="0"/>
    </xf>
    <xf numFmtId="166" fontId="5" fillId="0" borderId="5" xfId="0" applyNumberFormat="1" applyFont="1" applyFill="1" applyBorder="1" applyProtection="1">
      <protection locked="0"/>
    </xf>
    <xf numFmtId="1" fontId="4" fillId="0" borderId="3" xfId="0" applyNumberFormat="1" applyFont="1" applyFill="1" applyBorder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h:mm:ss.00"/>
      <fill>
        <patternFill patternType="solid">
          <fgColor indexed="64"/>
          <bgColor theme="9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h:mm:ss.00"/>
      <fill>
        <patternFill patternType="solid">
          <fgColor indexed="64"/>
          <bgColor theme="7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theme="7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h:mm:ss.0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h:mm:ss.00"/>
      <fill>
        <patternFill patternType="solid">
          <fgColor indexed="64"/>
          <bgColor rgb="FFFFC00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h:mm:ss.00"/>
      <fill>
        <patternFill patternType="solid">
          <fgColor indexed="64"/>
          <bgColor rgb="FFB4C6E7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B4C6E7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solid">
          <fgColor indexed="64"/>
          <bgColor rgb="FFB4C6E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h:mm:ss.00"/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h:mm:ss.0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h:mm:ss.0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h:mm:ss.00"/>
      <fill>
        <patternFill patternType="solid">
          <fgColor indexed="64"/>
          <bgColor rgb="FFFFC00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h:mm:ss.00"/>
      <fill>
        <patternFill patternType="solid">
          <fgColor indexed="64"/>
          <bgColor rgb="FFB4C6E7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B4C6E7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solid">
          <fgColor indexed="64"/>
          <bgColor rgb="FFB4C6E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h:mm:ss.00"/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h:mm:ss.0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h:mm:ss.0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h:mm:ss.00"/>
      <fill>
        <patternFill patternType="solid">
          <fgColor indexed="64"/>
          <bgColor theme="7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theme="7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theme="7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h:mm:ss.00"/>
      <fill>
        <patternFill patternType="solid">
          <fgColor indexed="64"/>
          <bgColor theme="0" tint="-0.249977111117893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h:mm:ss.0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h:mm:ss.00"/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medium">
          <color auto="1"/>
        </left>
        <right style="medium">
          <color auto="1"/>
        </right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theme="7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h:mm:ss.00"/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medium">
          <color auto="1"/>
        </left>
        <right style="medium">
          <color auto="1"/>
        </right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h:mm:ss.00"/>
      <fill>
        <patternFill patternType="solid">
          <fgColor indexed="64"/>
          <bgColor theme="7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theme="7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theme="7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h:mm:ss.00"/>
      <fill>
        <patternFill patternType="solid">
          <fgColor indexed="64"/>
          <bgColor theme="0" tint="-0.249977111117893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h:mm:ss.0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h:mm:ss.00"/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" formatCode="0"/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medium">
          <color auto="1"/>
        </left>
        <right style="medium">
          <color auto="1"/>
        </right>
        <bottom style="thin">
          <color auto="1"/>
        </bottom>
      </border>
    </dxf>
    <dxf>
      <border outline="0">
        <bottom style="thin">
          <color auto="1"/>
        </bottom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F6BA95-B740-9D42-9FF6-D35A2CE22C85}" name="Table1" displayName="Table1" ref="A1:O47" totalsRowShown="0" headerRowBorderDxfId="84" tableBorderDxfId="83" totalsRowBorderDxfId="82">
  <autoFilter ref="A1:O47" xr:uid="{52F6BA95-B740-9D42-9FF6-D35A2CE22C85}"/>
  <sortState xmlns:xlrd2="http://schemas.microsoft.com/office/spreadsheetml/2017/richdata2" ref="A2:O47">
    <sortCondition descending="1" ref="N1:N47"/>
  </sortState>
  <tableColumns count="15">
    <tableColumn id="1" xr3:uid="{B6D2BE99-CF5A-9341-BEB9-25F69E7D6CC7}" name="Co-op"/>
    <tableColumn id="2" xr3:uid="{4F478C3E-3024-984B-A6A7-7FB7A8F548D5}" name="Name"/>
    <tableColumn id="3" xr3:uid="{3E7F8F9D-208A-5D4C-8CF2-58B341D885A3}" name="Number"/>
    <tableColumn id="4" xr3:uid="{7FEB81D4-9C70-D740-9D7D-B98661C16E5D}" name="Rank" dataDxfId="81"/>
    <tableColumn id="5" xr3:uid="{86C6DFDF-6D18-2E4F-84C6-97665EE3D02E}" name="Hurtman Rescue Score" dataDxfId="80"/>
    <tableColumn id="6" xr3:uid="{22679F40-23C1-E142-939B-EF1E72F3CB2B}" name="Hurtman Rescue Time" dataDxfId="79"/>
    <tableColumn id="7" xr3:uid="{EB75CB2B-951D-0444-ACC3-FED986E73334}" name="Rank2" dataDxfId="78"/>
    <tableColumn id="8" xr3:uid="{1E7AE352-A003-904D-97B0-9AAC865BC6C7}" name="Skill Climb Score" dataDxfId="77"/>
    <tableColumn id="9" xr3:uid="{61577700-B5F7-BE4B-8329-5015A05DBBA4}" name="Skill Climb Time" dataDxfId="76"/>
    <tableColumn id="10" xr3:uid="{BAA199F4-707E-F042-8E98-A1250F788EF0}" name="Rank3" dataDxfId="75"/>
    <tableColumn id="11" xr3:uid="{F1E1A4E0-6BB3-144E-9542-E4B8786DB537}" name="Egg Climb Score" dataDxfId="74"/>
    <tableColumn id="12" xr3:uid="{D2A21510-FC27-F849-A3B0-9225BC233653}" name="Egg Climb Time" dataDxfId="73"/>
    <tableColumn id="19" xr3:uid="{9BD5B2AB-4AD0-344C-9982-75E1FC86AE78}" name="Rank4" dataDxfId="72"/>
    <tableColumn id="20" xr3:uid="{0ACA32E4-4A9C-A84E-B0F8-106ACE6A4904}" name="Overall Score" dataDxfId="71">
      <calculatedColumnFormula>Table1[[#This Row],[Hurtman Rescue Score]]+Table1[[#This Row],[Skill Climb Score]]+Table1[[#This Row],[Egg Climb Score]]</calculatedColumnFormula>
    </tableColumn>
    <tableColumn id="21" xr3:uid="{941373EF-61C2-7645-9BC8-720751768ED9}" name="Overall Time" dataDxfId="70">
      <calculatedColumnFormula>Table1[[#This Row],[Hurtman Rescue Time]]+Table1[[#This Row],[Skill Climb Time]]+Table1[[#This Row],[Egg Climb Time]]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2248B9-0FF8-D440-832D-6CA41F56EF0C}" name="Table13" displayName="Table13" ref="A1:O46" totalsRowShown="0" headerRowBorderDxfId="69" tableBorderDxfId="68" totalsRowBorderDxfId="67">
  <autoFilter ref="A1:O46" xr:uid="{232248B9-0FF8-D440-832D-6CA41F56EF0C}"/>
  <sortState xmlns:xlrd2="http://schemas.microsoft.com/office/spreadsheetml/2017/richdata2" ref="A2:O46">
    <sortCondition descending="1" ref="N1:N46"/>
  </sortState>
  <tableColumns count="15">
    <tableColumn id="1" xr3:uid="{9BCF2938-F511-AF4E-B8E0-AD39E76A5C09}" name="Co-op"/>
    <tableColumn id="2" xr3:uid="{FDFB0D13-0AAC-6F4D-97DB-9C10C260ADA5}" name="Name"/>
    <tableColumn id="3" xr3:uid="{7949FE18-C797-794B-806D-284BDC720803}" name="Number"/>
    <tableColumn id="4" xr3:uid="{DDB379CB-5386-3B4A-83F5-E55624630D81}" name="Rank" dataDxfId="66"/>
    <tableColumn id="5" xr3:uid="{766F44C9-3124-F64C-8F8E-75BB33CF7C40}" name="Hurtman Rescue Score" dataDxfId="65"/>
    <tableColumn id="6" xr3:uid="{EC6888C5-B71E-6643-A7E5-F00F9E0246CD}" name="Hurtman Rescue Time" dataDxfId="64"/>
    <tableColumn id="7" xr3:uid="{504CF85A-4802-4343-A1E7-2866BD133576}" name="Rank2" dataDxfId="63"/>
    <tableColumn id="8" xr3:uid="{FB9E61A8-6A09-C54E-8A45-25163E2EC561}" name="Skill Climb Score" dataDxfId="62"/>
    <tableColumn id="9" xr3:uid="{A9AD70CC-B95C-FC45-BDF3-438C24C35B94}" name="Skill Climb Time" dataDxfId="0"/>
    <tableColumn id="10" xr3:uid="{4FBB0257-03FF-0440-B7D8-DAF9E66BC149}" name="Rank3" dataDxfId="61"/>
    <tableColumn id="11" xr3:uid="{2EA78125-5B59-9744-860E-A822D92A8806}" name="Egg Climb Score" dataDxfId="60"/>
    <tableColumn id="12" xr3:uid="{3EA5D98C-3D00-2444-BE7B-B2BB662061E0}" name="Egg Climb Time" dataDxfId="3"/>
    <tableColumn id="19" xr3:uid="{7B07872D-FB75-F842-AEEA-B011FFD8D4A4}" name="Rank4" dataDxfId="59"/>
    <tableColumn id="20" xr3:uid="{2F187EE6-0E17-EC41-BADD-CBFBC94AFDDF}" name="Overall Score" dataDxfId="2">
      <calculatedColumnFormula>Table13[[#This Row],[Hurtman Rescue Score]]+Table13[[#This Row],[Skill Climb Score]]+Table13[[#This Row],[Egg Climb Score]]</calculatedColumnFormula>
    </tableColumn>
    <tableColumn id="21" xr3:uid="{087DD747-A818-5C41-8F4C-4700F238EF0F}" name="Overall Time" dataDxfId="1">
      <calculatedColumnFormula>Table13[[#This Row],[Hurtman Rescue Time]]+Table13[[#This Row],[Skill Climb Time]]+Table13[[#This Row],[Egg Climb Time]]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2561ED8-EFD9-C844-9630-598F275F7A3A}" name="Table16" displayName="Table16" ref="A1:O10" totalsRowShown="0" headerRowBorderDxfId="58" tableBorderDxfId="57" totalsRowBorderDxfId="56">
  <autoFilter ref="A1:O10" xr:uid="{42561ED8-EFD9-C844-9630-598F275F7A3A}"/>
  <sortState xmlns:xlrd2="http://schemas.microsoft.com/office/spreadsheetml/2017/richdata2" ref="A2:O10">
    <sortCondition descending="1" ref="N1:N10"/>
  </sortState>
  <tableColumns count="15">
    <tableColumn id="1" xr3:uid="{FB6AB0C0-494E-9344-BADA-01E78929834C}" name="Co-op"/>
    <tableColumn id="2" xr3:uid="{A97BD2E3-9372-CA41-B4F6-1992A5147050}" name="Name"/>
    <tableColumn id="3" xr3:uid="{41625A86-9444-2F43-850A-B9F2FDE21398}" name="Number"/>
    <tableColumn id="4" xr3:uid="{65D722A9-04CC-D340-8AA6-C1A807C55964}" name="Rank" dataDxfId="55"/>
    <tableColumn id="5" xr3:uid="{9C581354-13B4-3142-89D8-E248E92B7B8C}" name="Hurtman Rescue Score" dataDxfId="54"/>
    <tableColumn id="6" xr3:uid="{6E300F0C-D5E6-A441-B7F1-04B6EADA0A6E}" name="Hurtman Rescue Time" dataDxfId="53"/>
    <tableColumn id="7" xr3:uid="{04A29212-2EA8-8B46-85D6-992505C0081D}" name="Rank2" dataDxfId="52"/>
    <tableColumn id="8" xr3:uid="{00CC4187-0BD0-F243-9B27-71E16169B727}" name="Skill Climb Score" dataDxfId="51"/>
    <tableColumn id="9" xr3:uid="{06DCCC63-E0AE-1D48-86CB-85EA89103D45}" name="Scill Climb Time" dataDxfId="50"/>
    <tableColumn id="10" xr3:uid="{14D00843-E0EF-444E-9B01-2EAE5E92613A}" name="Rank3" dataDxfId="49"/>
    <tableColumn id="11" xr3:uid="{C82B22F0-1BB6-EF40-8A92-F42995BF97BD}" name="Egg Climb Score" dataDxfId="48"/>
    <tableColumn id="12" xr3:uid="{E7ADFA9B-5185-BA41-8D58-2B123FA5192B}" name="Egg Climb Time" dataDxfId="47"/>
    <tableColumn id="19" xr3:uid="{C27AA033-D7BD-074D-B06D-91B2E4443264}" name="Rank4" dataDxfId="46"/>
    <tableColumn id="20" xr3:uid="{CCC14EFA-4698-3F44-9DF9-48347166D363}" name="Overall Score" dataDxfId="45">
      <calculatedColumnFormula>Table16[[#This Row],[Hurtman Rescue Score]]+Table16[[#This Row],[Skill Climb Score]]+Table16[[#This Row],[Egg Climb Score]]</calculatedColumnFormula>
    </tableColumn>
    <tableColumn id="21" xr3:uid="{D947F8C5-1CE7-604F-8A0F-A4EF4A7D1C14}" name="Overall Time" dataDxfId="44">
      <calculatedColumnFormula>Table16[[#This Row],[Hurtman Rescue Time]]+Table16[[#This Row],[Scill Climb Time]]+Table16[[#This Row],[Egg Climb Time]]</calculatedColumnFormula>
    </tableColumn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3BB00AA-662C-4F7D-A917-E280A544FAB6}" name="Table48" displayName="Table48" ref="A1:Q38" totalsRowShown="0" headerRowBorderDxfId="43" tableBorderDxfId="42" totalsRowBorderDxfId="41">
  <autoFilter ref="A1:Q38" xr:uid="{36D53864-F459-4E42-8A7D-5902DC8AB1F8}"/>
  <sortState xmlns:xlrd2="http://schemas.microsoft.com/office/spreadsheetml/2017/richdata2" ref="A2:Q38">
    <sortCondition ref="H1:H38"/>
  </sortState>
  <tableColumns count="17">
    <tableColumn id="1" xr3:uid="{D331ACE4-2405-4165-8756-AE7346CB7C62}" name="Team Name" dataDxfId="40"/>
    <tableColumn id="2" xr3:uid="{F372D434-6DFC-4B8E-9852-720AC692E0F9}" name="Team #" dataDxfId="39"/>
    <tableColumn id="3" xr3:uid="{F7F22CA8-E195-42CF-AB59-C095C6AAE22B}" name="Rank" dataDxfId="38"/>
    <tableColumn id="4" xr3:uid="{24C1415A-EA78-4726-B729-2035D453D15F}" name="Hurt Man Score" dataDxfId="37"/>
    <tableColumn id="5" xr3:uid="{00B99AB2-DA72-4914-9BCF-1A295CDEE053}" name="Hurt Man Time" dataDxfId="36"/>
    <tableColumn id="6" xr3:uid="{EBCDD1A0-7C04-4C4B-89C8-410521DD5EA9}" name="Rank2" dataDxfId="35"/>
    <tableColumn id="7" xr3:uid="{5BFF67B3-FD90-41AF-AB1B-EE817A78F699}" name="Transformer Changeout Score" dataDxfId="34"/>
    <tableColumn id="8" xr3:uid="{8B6D8E20-1F39-4BFD-B75D-007A215D05FA}" name="Transformer Changeout Time" dataDxfId="33"/>
    <tableColumn id="9" xr3:uid="{112731F2-8FA9-4B4C-8738-DC898FC3AE7C}" name="Rank3" dataDxfId="32"/>
    <tableColumn id="10" xr3:uid="{0BF06C40-6769-4FCC-B9A3-F6EFAD6091A1}" name="Underarm Switch Score" dataDxfId="31"/>
    <tableColumn id="11" xr3:uid="{EF3A349B-3D9A-46A3-9A63-D09659342B0D}" name="Underarm Switch Time" dataDxfId="30"/>
    <tableColumn id="12" xr3:uid="{1615CD86-7543-4E91-9BE8-0E9400F47C6F}" name="Rank4" dataDxfId="29"/>
    <tableColumn id="13" xr3:uid="{175D916B-89B7-4FDB-821D-9A65F533BCAB}" name="Mystery Score" dataDxfId="28"/>
    <tableColumn id="14" xr3:uid="{9C7697CD-B5EA-4D7E-ABA8-84BA47265D69}" name="Mystery Time" dataDxfId="27"/>
    <tableColumn id="15" xr3:uid="{095030D9-4F4B-4461-BC06-E9C86D046885}" name="Rank5" dataDxfId="26"/>
    <tableColumn id="16" xr3:uid="{C20C1BF5-9B9E-411A-A282-967FF6FE69EE}" name="Overall Score" dataDxfId="25">
      <calculatedColumnFormula>Table48[[#This Row],[Hurt Man Score]]+Table48[[#This Row],[Transformer Changeout Score]]+Table48[[#This Row],[Underarm Switch Score]]+Table48[[#This Row],[Mystery Score]]</calculatedColumnFormula>
    </tableColumn>
    <tableColumn id="17" xr3:uid="{E22EBFBF-7FF9-476D-8860-7B1BD6ECD394}" name="Overall Time" dataDxfId="24">
      <calculatedColumnFormula>Table48[[#This Row],[Hurt Man Time]]+Table48[[#This Row],[Transformer Changeout Time]]+Table48[[#This Row],[Underarm Switch Time]]+Table48[[#This Row],[Mystery Time]]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6D53864-F459-4E42-8A7D-5902DC8AB1F8}" name="Table4" displayName="Table4" ref="A1:Q36" totalsRowShown="0" headerRowBorderDxfId="23" tableBorderDxfId="22" totalsRowBorderDxfId="21">
  <autoFilter ref="A1:Q36" xr:uid="{36D53864-F459-4E42-8A7D-5902DC8AB1F8}"/>
  <sortState xmlns:xlrd2="http://schemas.microsoft.com/office/spreadsheetml/2017/richdata2" ref="A2:Q36">
    <sortCondition ref="O1:O36"/>
  </sortState>
  <tableColumns count="17">
    <tableColumn id="1" xr3:uid="{9BEEB899-ECF6-AA47-BF50-94F00BBCE306}" name="Team Name" dataDxfId="20"/>
    <tableColumn id="2" xr3:uid="{060E4456-9C00-6844-A4F8-86CB49A2E6E0}" name="Team #" dataDxfId="19"/>
    <tableColumn id="3" xr3:uid="{99D469E6-7235-934D-A0CC-C2DFBB325A1E}" name="Rank" dataDxfId="18"/>
    <tableColumn id="4" xr3:uid="{4FCE6A21-2E95-AE44-A438-CD78E5170E9A}" name="Hurt Man Score" dataDxfId="17"/>
    <tableColumn id="5" xr3:uid="{854DD208-01A5-A641-AB15-EAAE795C8D73}" name="Hurt Man Time" dataDxfId="16"/>
    <tableColumn id="6" xr3:uid="{F18B9849-53DC-5143-8CE1-D6F5263F17E8}" name="Rank2" dataDxfId="15"/>
    <tableColumn id="7" xr3:uid="{392BF1F0-D98B-8442-A725-898BD47F916A}" name="Transformer Changeout Score" dataDxfId="14"/>
    <tableColumn id="8" xr3:uid="{F30C7DF4-BACA-CB4A-8EC6-3E711FC87C6F}" name="Transformer Changeout Time" dataDxfId="13"/>
    <tableColumn id="9" xr3:uid="{85D8CE32-20D2-EF4F-8989-6823666A355B}" name="Rank3" dataDxfId="12"/>
    <tableColumn id="10" xr3:uid="{ABEDF14F-80B9-7B4D-A3B4-DFAEEE96B348}" name="Underarm Switch Score" dataDxfId="11"/>
    <tableColumn id="11" xr3:uid="{5C16EA5E-6270-0247-9F2A-4E74C226BB82}" name="Underarm Switch Time" dataDxfId="10"/>
    <tableColumn id="12" xr3:uid="{B18B5C1F-5E95-7341-A3D7-472BDF23A406}" name="Rank4" dataDxfId="9"/>
    <tableColumn id="13" xr3:uid="{BDB3A968-B1A5-0D4C-88BD-FF6D7D4C87C4}" name="Mystery Score" dataDxfId="8"/>
    <tableColumn id="14" xr3:uid="{1F2EFF19-E55E-B144-AAED-4283A1CFC812}" name="Mystery Time" dataDxfId="7"/>
    <tableColumn id="15" xr3:uid="{F5DCACAA-5BCB-DF4C-9F33-75C8E51B3C0D}" name="Rank5" dataDxfId="6"/>
    <tableColumn id="16" xr3:uid="{4A789521-7C31-E642-8477-1E15FF05E735}" name="Overall Score" dataDxfId="5">
      <calculatedColumnFormula>Table4[[#This Row],[Hurt Man Score]]+Table4[[#This Row],[Transformer Changeout Score]]+Table4[[#This Row],[Underarm Switch Score]]+Table4[[#This Row],[Mystery Score]]</calculatedColumnFormula>
    </tableColumn>
    <tableColumn id="17" xr3:uid="{AFF0A16F-7337-024E-A8FB-54EE0CD0D039}" name="Overall Time" dataDxfId="4">
      <calculatedColumnFormula>Table4[[#This Row],[Hurt Man Time]]+Table4[[#This Row],[Transformer Changeout Time]]+Table4[[#This Row],[Underarm Switch Time]]+Table4[[#This Row],[Mystery Time]]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U47"/>
  <sheetViews>
    <sheetView zoomScale="95" zoomScaleNormal="78" zoomScalePageLayoutView="98" workbookViewId="0">
      <pane ySplit="1" topLeftCell="A2" activePane="bottomLeft" state="frozen"/>
      <selection pane="bottomLeft" activeCell="N1" sqref="N1:O1048576"/>
    </sheetView>
  </sheetViews>
  <sheetFormatPr baseColWidth="10" defaultColWidth="8.83203125" defaultRowHeight="15" x14ac:dyDescent="0.2"/>
  <cols>
    <col min="1" max="1" width="24.1640625" style="246" bestFit="1" customWidth="1"/>
    <col min="2" max="2" width="15.83203125" style="243" bestFit="1" customWidth="1"/>
    <col min="3" max="3" width="10" style="243" bestFit="1" customWidth="1"/>
    <col min="4" max="4" width="3.5" style="245" customWidth="1"/>
    <col min="5" max="5" width="23.6640625" style="245" bestFit="1" customWidth="1"/>
    <col min="6" max="6" width="23.1640625" style="243" bestFit="1" customWidth="1"/>
    <col min="7" max="7" width="11" style="258" bestFit="1" customWidth="1"/>
    <col min="8" max="8" width="5.1640625" style="243" customWidth="1"/>
    <col min="9" max="9" width="18" style="245" bestFit="1" customWidth="1"/>
    <col min="10" max="10" width="3.83203125" style="245" customWidth="1"/>
    <col min="11" max="11" width="18.83203125" style="245" bestFit="1" customWidth="1"/>
    <col min="12" max="12" width="18.33203125" style="243" bestFit="1" customWidth="1"/>
    <col min="13" max="13" width="7.5" style="243" customWidth="1"/>
    <col min="14" max="14" width="16.33203125" style="243" bestFit="1" customWidth="1"/>
    <col min="15" max="15" width="15.83203125" style="243" bestFit="1" customWidth="1"/>
    <col min="16" max="16384" width="8.83203125" style="243"/>
  </cols>
  <sheetData>
    <row r="1" spans="1:21" ht="15.5" customHeight="1" x14ac:dyDescent="0.2">
      <c r="A1" s="295" t="s">
        <v>0</v>
      </c>
      <c r="B1" s="250" t="s">
        <v>1</v>
      </c>
      <c r="C1" s="250" t="s">
        <v>2</v>
      </c>
      <c r="D1" s="361" t="s">
        <v>3</v>
      </c>
      <c r="E1" s="362" t="s">
        <v>314</v>
      </c>
      <c r="F1" s="362" t="s">
        <v>315</v>
      </c>
      <c r="G1" s="369" t="s">
        <v>249</v>
      </c>
      <c r="H1" s="370" t="s">
        <v>253</v>
      </c>
      <c r="I1" s="370" t="s">
        <v>437</v>
      </c>
      <c r="J1" s="270" t="s">
        <v>250</v>
      </c>
      <c r="K1" s="358" t="s">
        <v>317</v>
      </c>
      <c r="L1" s="358" t="s">
        <v>318</v>
      </c>
      <c r="M1" s="275" t="s">
        <v>251</v>
      </c>
      <c r="N1" s="359" t="s">
        <v>6</v>
      </c>
      <c r="O1" s="360" t="s">
        <v>7</v>
      </c>
      <c r="P1" s="282"/>
      <c r="Q1" s="282"/>
      <c r="R1" s="282"/>
      <c r="S1" s="282"/>
      <c r="T1" s="282"/>
      <c r="U1" s="282"/>
    </row>
    <row r="2" spans="1:21" x14ac:dyDescent="0.2">
      <c r="A2" s="391" t="s">
        <v>268</v>
      </c>
      <c r="B2" s="391" t="s">
        <v>257</v>
      </c>
      <c r="C2" s="391">
        <v>3</v>
      </c>
      <c r="D2" s="383"/>
      <c r="E2" s="365">
        <v>100</v>
      </c>
      <c r="F2" s="366">
        <v>1.9228009259259259E-3</v>
      </c>
      <c r="G2" s="369">
        <v>1</v>
      </c>
      <c r="H2" s="371">
        <v>100</v>
      </c>
      <c r="I2" s="372">
        <v>3.3043981481481483E-3</v>
      </c>
      <c r="J2" s="384"/>
      <c r="K2" s="256">
        <v>100</v>
      </c>
      <c r="L2" s="268">
        <v>1.0959490740740741E-3</v>
      </c>
      <c r="M2" s="385">
        <v>1</v>
      </c>
      <c r="N2" s="386">
        <f>Table1[[#This Row],[Hurtman Rescue Score]]+Table1[[#This Row],[Skill Climb Score]]+Table1[[#This Row],[Egg Climb Score]]</f>
        <v>300</v>
      </c>
      <c r="O2" s="421">
        <f>Table1[[#This Row],[Hurtman Rescue Time]]+Table1[[#This Row],[Skill Climb Time]]+Table1[[#This Row],[Egg Climb Time]]</f>
        <v>6.3231481481481481E-3</v>
      </c>
      <c r="P2" s="282"/>
      <c r="Q2" s="282"/>
      <c r="R2" s="282"/>
      <c r="S2" s="282"/>
      <c r="T2" s="282"/>
      <c r="U2" s="282"/>
    </row>
    <row r="3" spans="1:21" s="2" customFormat="1" x14ac:dyDescent="0.2">
      <c r="A3" s="391" t="s">
        <v>210</v>
      </c>
      <c r="B3" s="391" t="s">
        <v>259</v>
      </c>
      <c r="C3" s="391">
        <v>28</v>
      </c>
      <c r="D3" s="530">
        <v>1</v>
      </c>
      <c r="E3" s="365">
        <v>100</v>
      </c>
      <c r="F3" s="366">
        <v>1.7310185185185185E-3</v>
      </c>
      <c r="G3" s="373"/>
      <c r="H3" s="371">
        <v>100</v>
      </c>
      <c r="I3" s="372">
        <v>4.3814814814814819E-3</v>
      </c>
      <c r="J3" s="531">
        <v>1</v>
      </c>
      <c r="K3" s="256">
        <v>100</v>
      </c>
      <c r="L3" s="268">
        <v>9.3749999999999997E-4</v>
      </c>
      <c r="M3" s="385">
        <v>2</v>
      </c>
      <c r="N3" s="386">
        <f>Table1[[#This Row],[Hurtman Rescue Score]]+Table1[[#This Row],[Skill Climb Score]]+Table1[[#This Row],[Egg Climb Score]]</f>
        <v>300</v>
      </c>
      <c r="O3" s="421">
        <f>Table1[[#This Row],[Hurtman Rescue Time]]+Table1[[#This Row],[Skill Climb Time]]+Table1[[#This Row],[Egg Climb Time]]</f>
        <v>7.0499999999999998E-3</v>
      </c>
      <c r="P3" s="282"/>
      <c r="Q3" s="282"/>
      <c r="R3" s="282"/>
    </row>
    <row r="4" spans="1:21" x14ac:dyDescent="0.2">
      <c r="A4" s="391" t="s">
        <v>200</v>
      </c>
      <c r="B4" s="391" t="s">
        <v>201</v>
      </c>
      <c r="C4" s="391">
        <v>44</v>
      </c>
      <c r="D4" s="363">
        <v>3</v>
      </c>
      <c r="E4" s="365">
        <v>100</v>
      </c>
      <c r="F4" s="366">
        <v>1.8530092592592591E-3</v>
      </c>
      <c r="G4" s="369"/>
      <c r="H4" s="371">
        <v>100</v>
      </c>
      <c r="I4" s="372">
        <v>4.4053240740740745E-3</v>
      </c>
      <c r="J4" s="260"/>
      <c r="K4" s="256">
        <v>100</v>
      </c>
      <c r="L4" s="268">
        <v>1.0355324074074073E-3</v>
      </c>
      <c r="M4" s="261">
        <v>3</v>
      </c>
      <c r="N4" s="254">
        <f>Table1[[#This Row],[Hurtman Rescue Score]]+Table1[[#This Row],[Skill Climb Score]]+Table1[[#This Row],[Egg Climb Score]]</f>
        <v>300</v>
      </c>
      <c r="O4" s="296">
        <f>Table1[[#This Row],[Hurtman Rescue Time]]+Table1[[#This Row],[Skill Climb Time]]+Table1[[#This Row],[Egg Climb Time]]</f>
        <v>7.2938657407407414E-3</v>
      </c>
      <c r="P4" s="282"/>
      <c r="Q4" s="282"/>
      <c r="R4" s="282"/>
      <c r="S4" s="282"/>
      <c r="T4" s="282"/>
      <c r="U4" s="282"/>
    </row>
    <row r="5" spans="1:21" x14ac:dyDescent="0.2">
      <c r="A5" s="391" t="s">
        <v>292</v>
      </c>
      <c r="B5" s="391" t="s">
        <v>302</v>
      </c>
      <c r="C5" s="391">
        <v>52</v>
      </c>
      <c r="D5" s="383"/>
      <c r="E5" s="365">
        <v>100</v>
      </c>
      <c r="F5" s="366">
        <v>2.1199074074074072E-3</v>
      </c>
      <c r="G5" s="373"/>
      <c r="H5" s="371">
        <v>100</v>
      </c>
      <c r="I5" s="372">
        <v>4.3048611111111109E-3</v>
      </c>
      <c r="J5" s="384"/>
      <c r="K5" s="256">
        <v>100</v>
      </c>
      <c r="L5" s="268">
        <v>1.2782407407407408E-3</v>
      </c>
      <c r="M5" s="385"/>
      <c r="N5" s="386">
        <f>Table1[[#This Row],[Hurtman Rescue Score]]+Table1[[#This Row],[Skill Climb Score]]+Table1[[#This Row],[Egg Climb Score]]</f>
        <v>300</v>
      </c>
      <c r="O5" s="421">
        <f>Table1[[#This Row],[Hurtman Rescue Time]]+Table1[[#This Row],[Skill Climb Time]]+Table1[[#This Row],[Egg Climb Time]]</f>
        <v>7.7030092592592584E-3</v>
      </c>
      <c r="P5" s="282"/>
      <c r="Q5" s="282"/>
      <c r="R5" s="282"/>
      <c r="S5" s="282"/>
      <c r="T5" s="282"/>
      <c r="U5" s="282"/>
    </row>
    <row r="6" spans="1:21" x14ac:dyDescent="0.2">
      <c r="A6" s="391" t="s">
        <v>268</v>
      </c>
      <c r="B6" s="391" t="s">
        <v>398</v>
      </c>
      <c r="C6" s="391">
        <v>135</v>
      </c>
      <c r="D6" s="383"/>
      <c r="E6" s="365">
        <v>100</v>
      </c>
      <c r="F6" s="366">
        <v>2.2974537037037039E-3</v>
      </c>
      <c r="G6" s="369"/>
      <c r="H6" s="371">
        <v>100</v>
      </c>
      <c r="I6" s="372">
        <v>4.1077546296296296E-3</v>
      </c>
      <c r="J6" s="384"/>
      <c r="K6" s="256">
        <v>100</v>
      </c>
      <c r="L6" s="268">
        <v>1.3126157407407407E-3</v>
      </c>
      <c r="M6" s="385"/>
      <c r="N6" s="386">
        <f>Table1[[#This Row],[Hurtman Rescue Score]]+Table1[[#This Row],[Skill Climb Score]]+Table1[[#This Row],[Egg Climb Score]]</f>
        <v>300</v>
      </c>
      <c r="O6" s="421">
        <f>Table1[[#This Row],[Hurtman Rescue Time]]+Table1[[#This Row],[Skill Climb Time]]+Table1[[#This Row],[Egg Climb Time]]</f>
        <v>7.7178240740740749E-3</v>
      </c>
      <c r="P6" s="282"/>
      <c r="Q6" s="282"/>
      <c r="R6" s="282"/>
      <c r="S6" s="282"/>
      <c r="T6" s="282"/>
      <c r="U6" s="282"/>
    </row>
    <row r="7" spans="1:21" x14ac:dyDescent="0.2">
      <c r="A7" s="391" t="s">
        <v>240</v>
      </c>
      <c r="B7" s="391" t="s">
        <v>307</v>
      </c>
      <c r="C7" s="391">
        <v>89</v>
      </c>
      <c r="D7" s="383"/>
      <c r="E7" s="365">
        <v>100</v>
      </c>
      <c r="F7" s="366">
        <v>2.307638888888889E-3</v>
      </c>
      <c r="G7" s="373"/>
      <c r="H7" s="371">
        <v>100</v>
      </c>
      <c r="I7" s="372">
        <v>4.4469907407407409E-3</v>
      </c>
      <c r="J7" s="384"/>
      <c r="K7" s="256">
        <v>100</v>
      </c>
      <c r="L7" s="268">
        <v>1.4024305555555556E-3</v>
      </c>
      <c r="M7" s="385"/>
      <c r="N7" s="386">
        <f>Table1[[#This Row],[Hurtman Rescue Score]]+Table1[[#This Row],[Skill Climb Score]]+Table1[[#This Row],[Egg Climb Score]]</f>
        <v>300</v>
      </c>
      <c r="O7" s="421">
        <f>Table1[[#This Row],[Hurtman Rescue Time]]+Table1[[#This Row],[Skill Climb Time]]+Table1[[#This Row],[Egg Climb Time]]</f>
        <v>8.1570601851851856E-3</v>
      </c>
      <c r="P7" s="282"/>
      <c r="Q7" s="282"/>
      <c r="R7" s="282"/>
      <c r="S7" s="282"/>
      <c r="T7" s="282"/>
      <c r="U7" s="282"/>
    </row>
    <row r="8" spans="1:21" x14ac:dyDescent="0.2">
      <c r="A8" s="391" t="s">
        <v>211</v>
      </c>
      <c r="B8" s="391" t="s">
        <v>264</v>
      </c>
      <c r="C8" s="391">
        <v>114</v>
      </c>
      <c r="D8" s="363"/>
      <c r="E8" s="365">
        <v>100</v>
      </c>
      <c r="F8" s="366">
        <v>2.3437499999999999E-3</v>
      </c>
      <c r="G8" s="369"/>
      <c r="H8" s="371">
        <v>100</v>
      </c>
      <c r="I8" s="372">
        <v>4.9125000000000002E-3</v>
      </c>
      <c r="J8" s="260"/>
      <c r="K8" s="256">
        <v>100</v>
      </c>
      <c r="L8" s="268">
        <v>1.4607638888888888E-3</v>
      </c>
      <c r="M8" s="261"/>
      <c r="N8" s="254">
        <f>Table1[[#This Row],[Hurtman Rescue Score]]+Table1[[#This Row],[Skill Climb Score]]+Table1[[#This Row],[Egg Climb Score]]</f>
        <v>300</v>
      </c>
      <c r="O8" s="296">
        <f>Table1[[#This Row],[Hurtman Rescue Time]]+Table1[[#This Row],[Skill Climb Time]]+Table1[[#This Row],[Egg Climb Time]]</f>
        <v>8.7170138888888887E-3</v>
      </c>
      <c r="P8" s="282"/>
      <c r="Q8" s="282"/>
      <c r="R8" s="282"/>
      <c r="S8" s="282"/>
      <c r="T8" s="282"/>
      <c r="U8" s="282"/>
    </row>
    <row r="9" spans="1:21" x14ac:dyDescent="0.2">
      <c r="A9" s="391" t="s">
        <v>292</v>
      </c>
      <c r="B9" s="391" t="s">
        <v>256</v>
      </c>
      <c r="C9" s="391">
        <v>69</v>
      </c>
      <c r="D9" s="364"/>
      <c r="E9" s="365">
        <v>100</v>
      </c>
      <c r="F9" s="366">
        <v>2.5434027777777777E-3</v>
      </c>
      <c r="G9" s="373"/>
      <c r="H9" s="371">
        <v>100</v>
      </c>
      <c r="I9" s="372">
        <v>4.8339120370370367E-3</v>
      </c>
      <c r="J9" s="253"/>
      <c r="K9" s="256">
        <v>100</v>
      </c>
      <c r="L9" s="268">
        <v>1.5559027777777778E-3</v>
      </c>
      <c r="M9" s="252"/>
      <c r="N9" s="254">
        <f>Table1[[#This Row],[Hurtman Rescue Score]]+Table1[[#This Row],[Skill Climb Score]]+Table1[[#This Row],[Egg Climb Score]]</f>
        <v>300</v>
      </c>
      <c r="O9" s="296">
        <f>Table1[[#This Row],[Hurtman Rescue Time]]+Table1[[#This Row],[Skill Climb Time]]+Table1[[#This Row],[Egg Climb Time]]</f>
        <v>8.9332175925925916E-3</v>
      </c>
      <c r="P9" s="282"/>
      <c r="Q9" s="282"/>
      <c r="R9" s="282"/>
      <c r="S9" s="282"/>
      <c r="T9" s="282"/>
      <c r="U9" s="282"/>
    </row>
    <row r="10" spans="1:21" x14ac:dyDescent="0.2">
      <c r="A10" s="391" t="s">
        <v>224</v>
      </c>
      <c r="B10" s="391" t="s">
        <v>265</v>
      </c>
      <c r="C10" s="391">
        <v>107</v>
      </c>
      <c r="D10" s="363"/>
      <c r="E10" s="365">
        <v>98</v>
      </c>
      <c r="F10" s="366">
        <v>1.829050925925926E-3</v>
      </c>
      <c r="G10" s="369"/>
      <c r="H10" s="371">
        <v>100</v>
      </c>
      <c r="I10" s="372">
        <v>4.2368055555555553E-3</v>
      </c>
      <c r="J10" s="260">
        <v>2</v>
      </c>
      <c r="K10" s="256">
        <v>100</v>
      </c>
      <c r="L10" s="268">
        <v>9.4988425925925915E-4</v>
      </c>
      <c r="M10" s="261"/>
      <c r="N10" s="254">
        <f>Table1[[#This Row],[Hurtman Rescue Score]]+Table1[[#This Row],[Skill Climb Score]]+Table1[[#This Row],[Egg Climb Score]]</f>
        <v>298</v>
      </c>
      <c r="O10" s="296">
        <f>Table1[[#This Row],[Hurtman Rescue Time]]+Table1[[#This Row],[Skill Climb Time]]+Table1[[#This Row],[Egg Climb Time]]</f>
        <v>7.0157407407407399E-3</v>
      </c>
      <c r="P10" s="282"/>
      <c r="Q10" s="282"/>
      <c r="R10" s="282"/>
      <c r="S10" s="282"/>
      <c r="T10" s="282"/>
      <c r="U10" s="282"/>
    </row>
    <row r="11" spans="1:21" x14ac:dyDescent="0.2">
      <c r="A11" s="391" t="s">
        <v>267</v>
      </c>
      <c r="B11" s="391" t="s">
        <v>308</v>
      </c>
      <c r="C11" s="391">
        <v>117</v>
      </c>
      <c r="D11" s="363"/>
      <c r="E11" s="365">
        <v>100</v>
      </c>
      <c r="F11" s="366">
        <v>2.3832175925925926E-3</v>
      </c>
      <c r="G11" s="369">
        <v>2</v>
      </c>
      <c r="H11" s="371">
        <v>100</v>
      </c>
      <c r="I11" s="372">
        <v>3.5666666666666668E-3</v>
      </c>
      <c r="J11" s="260"/>
      <c r="K11" s="256">
        <v>98</v>
      </c>
      <c r="L11" s="268">
        <v>1.06875E-3</v>
      </c>
      <c r="M11" s="261"/>
      <c r="N11" s="254">
        <f>Table1[[#This Row],[Hurtman Rescue Score]]+Table1[[#This Row],[Skill Climb Score]]+Table1[[#This Row],[Egg Climb Score]]</f>
        <v>298</v>
      </c>
      <c r="O11" s="296">
        <f>Table1[[#This Row],[Hurtman Rescue Time]]+Table1[[#This Row],[Skill Climb Time]]+Table1[[#This Row],[Egg Climb Time]]</f>
        <v>7.0186342592592592E-3</v>
      </c>
      <c r="P11" s="282"/>
      <c r="Q11" s="282"/>
      <c r="R11" s="282"/>
      <c r="S11" s="282"/>
      <c r="T11" s="282"/>
      <c r="U11" s="282"/>
    </row>
    <row r="12" spans="1:21" x14ac:dyDescent="0.2">
      <c r="A12" s="391" t="s">
        <v>270</v>
      </c>
      <c r="B12" s="391" t="s">
        <v>266</v>
      </c>
      <c r="C12" s="391">
        <v>83</v>
      </c>
      <c r="D12" s="383"/>
      <c r="E12" s="365">
        <v>100</v>
      </c>
      <c r="F12" s="366">
        <v>1.9903935185185185E-3</v>
      </c>
      <c r="G12" s="373"/>
      <c r="H12" s="371">
        <v>100</v>
      </c>
      <c r="I12" s="372">
        <v>4.2120370370370376E-3</v>
      </c>
      <c r="J12" s="384"/>
      <c r="K12" s="256">
        <v>98</v>
      </c>
      <c r="L12" s="268">
        <v>1.1031249999999999E-3</v>
      </c>
      <c r="M12" s="385"/>
      <c r="N12" s="386">
        <f>Table1[[#This Row],[Hurtman Rescue Score]]+Table1[[#This Row],[Skill Climb Score]]+Table1[[#This Row],[Egg Climb Score]]</f>
        <v>298</v>
      </c>
      <c r="O12" s="421">
        <f>Table1[[#This Row],[Hurtman Rescue Time]]+Table1[[#This Row],[Skill Climb Time]]+Table1[[#This Row],[Egg Climb Time]]</f>
        <v>7.3055555555555565E-3</v>
      </c>
      <c r="P12" s="282"/>
      <c r="Q12" s="282"/>
      <c r="R12" s="282"/>
      <c r="S12" s="282"/>
      <c r="T12" s="282"/>
      <c r="U12" s="282"/>
    </row>
    <row r="13" spans="1:21" x14ac:dyDescent="0.2">
      <c r="A13" s="391" t="s">
        <v>223</v>
      </c>
      <c r="B13" s="391" t="s">
        <v>297</v>
      </c>
      <c r="C13" s="391">
        <v>19</v>
      </c>
      <c r="D13" s="530"/>
      <c r="E13" s="365">
        <v>98</v>
      </c>
      <c r="F13" s="366">
        <v>1.799074074074074E-3</v>
      </c>
      <c r="G13" s="373"/>
      <c r="H13" s="371">
        <v>100</v>
      </c>
      <c r="I13" s="372">
        <v>4.39525462962963E-3</v>
      </c>
      <c r="J13" s="384"/>
      <c r="K13" s="256">
        <v>100</v>
      </c>
      <c r="L13" s="268">
        <v>1.1771990740740742E-3</v>
      </c>
      <c r="M13" s="385"/>
      <c r="N13" s="386">
        <f>Table1[[#This Row],[Hurtman Rescue Score]]+Table1[[#This Row],[Skill Climb Score]]+Table1[[#This Row],[Egg Climb Score]]</f>
        <v>298</v>
      </c>
      <c r="O13" s="421">
        <f>Table1[[#This Row],[Hurtman Rescue Time]]+Table1[[#This Row],[Skill Climb Time]]+Table1[[#This Row],[Egg Climb Time]]</f>
        <v>7.3715277777777781E-3</v>
      </c>
      <c r="P13" s="282"/>
      <c r="Q13" s="282"/>
      <c r="R13" s="282"/>
      <c r="S13" s="282"/>
      <c r="T13" s="282"/>
      <c r="U13" s="282"/>
    </row>
    <row r="14" spans="1:21" x14ac:dyDescent="0.2">
      <c r="A14" s="391" t="s">
        <v>211</v>
      </c>
      <c r="B14" s="391" t="s">
        <v>309</v>
      </c>
      <c r="C14" s="391">
        <v>118</v>
      </c>
      <c r="D14" s="363"/>
      <c r="E14" s="365">
        <v>100</v>
      </c>
      <c r="F14" s="366">
        <v>3.3362268518518519E-3</v>
      </c>
      <c r="G14" s="369"/>
      <c r="H14" s="371">
        <v>98</v>
      </c>
      <c r="I14" s="372">
        <v>6.1295138888888892E-3</v>
      </c>
      <c r="J14" s="260"/>
      <c r="K14" s="256">
        <v>100</v>
      </c>
      <c r="L14" s="268">
        <v>1.2104166666666667E-3</v>
      </c>
      <c r="M14" s="261"/>
      <c r="N14" s="254">
        <f>Table1[[#This Row],[Hurtman Rescue Score]]+Table1[[#This Row],[Skill Climb Score]]+Table1[[#This Row],[Egg Climb Score]]</f>
        <v>298</v>
      </c>
      <c r="O14" s="296">
        <f>Table1[[#This Row],[Hurtman Rescue Time]]+Table1[[#This Row],[Skill Climb Time]]+Table1[[#This Row],[Egg Climb Time]]</f>
        <v>1.0676157407407409E-2</v>
      </c>
      <c r="P14" s="282"/>
      <c r="Q14" s="282"/>
      <c r="R14" s="282"/>
      <c r="S14" s="282"/>
      <c r="T14" s="282"/>
      <c r="U14" s="282"/>
    </row>
    <row r="15" spans="1:21" x14ac:dyDescent="0.2">
      <c r="A15" s="391" t="s">
        <v>210</v>
      </c>
      <c r="B15" s="391" t="s">
        <v>258</v>
      </c>
      <c r="C15" s="391">
        <v>26</v>
      </c>
      <c r="D15" s="383"/>
      <c r="E15" s="365">
        <v>100</v>
      </c>
      <c r="F15" s="366">
        <v>2.2787037037037038E-3</v>
      </c>
      <c r="G15" s="369">
        <v>3</v>
      </c>
      <c r="H15" s="371">
        <v>100</v>
      </c>
      <c r="I15" s="372">
        <v>4.0892361111111112E-3</v>
      </c>
      <c r="J15" s="384"/>
      <c r="K15" s="256">
        <v>98</v>
      </c>
      <c r="L15" s="268">
        <v>1.2601851851851851E-3</v>
      </c>
      <c r="M15" s="385"/>
      <c r="N15" s="386">
        <f>Table1[[#This Row],[Hurtman Rescue Score]]+Table1[[#This Row],[Skill Climb Score]]+Table1[[#This Row],[Egg Climb Score]]</f>
        <v>298</v>
      </c>
      <c r="O15" s="421">
        <f>Table1[[#This Row],[Hurtman Rescue Time]]+Table1[[#This Row],[Skill Climb Time]]+Table1[[#This Row],[Egg Climb Time]]</f>
        <v>7.6281250000000004E-3</v>
      </c>
      <c r="P15" s="282"/>
      <c r="Q15" s="282"/>
      <c r="R15" s="282"/>
      <c r="S15" s="282"/>
      <c r="T15" s="282"/>
      <c r="U15" s="282"/>
    </row>
    <row r="16" spans="1:21" x14ac:dyDescent="0.2">
      <c r="A16" s="391" t="s">
        <v>282</v>
      </c>
      <c r="B16" s="391" t="s">
        <v>301</v>
      </c>
      <c r="C16" s="391">
        <v>50</v>
      </c>
      <c r="D16" s="383"/>
      <c r="E16" s="365">
        <v>98</v>
      </c>
      <c r="F16" s="366">
        <v>2.1502314814814817E-3</v>
      </c>
      <c r="G16" s="373"/>
      <c r="H16" s="371">
        <v>100</v>
      </c>
      <c r="I16" s="372">
        <v>4.5768518518518519E-3</v>
      </c>
      <c r="J16" s="384"/>
      <c r="K16" s="256">
        <v>100</v>
      </c>
      <c r="L16" s="268">
        <v>1.2811342592592592E-3</v>
      </c>
      <c r="M16" s="385"/>
      <c r="N16" s="386">
        <f>Table1[[#This Row],[Hurtman Rescue Score]]+Table1[[#This Row],[Skill Climb Score]]+Table1[[#This Row],[Egg Climb Score]]</f>
        <v>298</v>
      </c>
      <c r="O16" s="421">
        <f>Table1[[#This Row],[Hurtman Rescue Time]]+Table1[[#This Row],[Skill Climb Time]]+Table1[[#This Row],[Egg Climb Time]]</f>
        <v>8.0082175925925928E-3</v>
      </c>
      <c r="P16" s="282"/>
      <c r="Q16" s="282"/>
      <c r="R16" s="282"/>
      <c r="S16" s="282"/>
      <c r="T16" s="282"/>
      <c r="U16" s="282"/>
    </row>
    <row r="17" spans="1:21" x14ac:dyDescent="0.2">
      <c r="A17" s="391" t="s">
        <v>226</v>
      </c>
      <c r="B17" s="391" t="s">
        <v>312</v>
      </c>
      <c r="C17" s="391">
        <v>131</v>
      </c>
      <c r="D17" s="364"/>
      <c r="E17" s="365">
        <v>100</v>
      </c>
      <c r="F17" s="366">
        <v>2.942013888888889E-3</v>
      </c>
      <c r="G17" s="373"/>
      <c r="H17" s="371">
        <v>98</v>
      </c>
      <c r="I17" s="372">
        <v>5.1069444444444443E-3</v>
      </c>
      <c r="J17" s="253"/>
      <c r="K17" s="256">
        <v>100</v>
      </c>
      <c r="L17" s="268">
        <v>1.3967592592592593E-3</v>
      </c>
      <c r="M17" s="252"/>
      <c r="N17" s="254">
        <f>Table1[[#This Row],[Hurtman Rescue Score]]+Table1[[#This Row],[Skill Climb Score]]+Table1[[#This Row],[Egg Climb Score]]</f>
        <v>298</v>
      </c>
      <c r="O17" s="296">
        <f>Table1[[#This Row],[Hurtman Rescue Time]]+Table1[[#This Row],[Skill Climb Time]]+Table1[[#This Row],[Egg Climb Time]]</f>
        <v>9.4457175925925924E-3</v>
      </c>
      <c r="P17" s="282"/>
      <c r="Q17" s="282"/>
      <c r="R17" s="282"/>
      <c r="S17" s="282"/>
      <c r="T17" s="282"/>
      <c r="U17" s="282"/>
    </row>
    <row r="18" spans="1:21" x14ac:dyDescent="0.2">
      <c r="A18" s="391" t="s">
        <v>207</v>
      </c>
      <c r="B18" s="391" t="s">
        <v>303</v>
      </c>
      <c r="C18" s="391">
        <v>58</v>
      </c>
      <c r="D18" s="383"/>
      <c r="E18" s="365">
        <v>98</v>
      </c>
      <c r="F18" s="366">
        <v>2.9608796296296297E-3</v>
      </c>
      <c r="G18" s="373"/>
      <c r="H18" s="371">
        <v>100</v>
      </c>
      <c r="I18" s="372">
        <v>4.3089120370370373E-3</v>
      </c>
      <c r="J18" s="384"/>
      <c r="K18" s="256">
        <v>100</v>
      </c>
      <c r="L18" s="268">
        <v>1.4228009259259261E-3</v>
      </c>
      <c r="M18" s="385"/>
      <c r="N18" s="386">
        <f>Table1[[#This Row],[Hurtman Rescue Score]]+Table1[[#This Row],[Skill Climb Score]]+Table1[[#This Row],[Egg Climb Score]]</f>
        <v>298</v>
      </c>
      <c r="O18" s="421">
        <f>Table1[[#This Row],[Hurtman Rescue Time]]+Table1[[#This Row],[Skill Climb Time]]+Table1[[#This Row],[Egg Climb Time]]</f>
        <v>8.6925925925925938E-3</v>
      </c>
      <c r="P18" s="282"/>
      <c r="Q18" s="282"/>
      <c r="R18" s="282"/>
      <c r="S18" s="282"/>
      <c r="T18" s="282"/>
      <c r="U18" s="282"/>
    </row>
    <row r="19" spans="1:21" x14ac:dyDescent="0.2">
      <c r="A19" s="391" t="s">
        <v>224</v>
      </c>
      <c r="B19" s="391" t="s">
        <v>244</v>
      </c>
      <c r="C19" s="391">
        <v>110</v>
      </c>
      <c r="D19" s="363"/>
      <c r="E19" s="365">
        <v>100</v>
      </c>
      <c r="F19" s="366">
        <v>2.2259259259259259E-3</v>
      </c>
      <c r="G19" s="373"/>
      <c r="H19" s="371">
        <v>98</v>
      </c>
      <c r="I19" s="372">
        <v>5.1472222222222223E-3</v>
      </c>
      <c r="J19" s="253"/>
      <c r="K19" s="256">
        <v>100</v>
      </c>
      <c r="L19" s="268">
        <v>1.5818287037037038E-3</v>
      </c>
      <c r="M19" s="252"/>
      <c r="N19" s="254">
        <f>Table1[[#This Row],[Hurtman Rescue Score]]+Table1[[#This Row],[Skill Climb Score]]+Table1[[#This Row],[Egg Climb Score]]</f>
        <v>298</v>
      </c>
      <c r="O19" s="296">
        <f>Table1[[#This Row],[Hurtman Rescue Time]]+Table1[[#This Row],[Skill Climb Time]]+Table1[[#This Row],[Egg Climb Time]]</f>
        <v>8.9549768518518511E-3</v>
      </c>
      <c r="P19" s="282"/>
      <c r="Q19" s="282"/>
      <c r="R19" s="282"/>
      <c r="S19" s="282"/>
      <c r="T19" s="282"/>
      <c r="U19" s="282"/>
    </row>
    <row r="20" spans="1:21" x14ac:dyDescent="0.2">
      <c r="A20" s="391" t="s">
        <v>226</v>
      </c>
      <c r="B20" s="391" t="s">
        <v>311</v>
      </c>
      <c r="C20" s="391">
        <v>130</v>
      </c>
      <c r="D20" s="363"/>
      <c r="E20" s="365">
        <v>100</v>
      </c>
      <c r="F20" s="366">
        <v>2.6667824074074072E-3</v>
      </c>
      <c r="G20" s="369"/>
      <c r="H20" s="371">
        <v>98</v>
      </c>
      <c r="I20" s="372">
        <v>6.2362268518518513E-3</v>
      </c>
      <c r="J20" s="260"/>
      <c r="K20" s="256">
        <v>100</v>
      </c>
      <c r="L20" s="268">
        <v>1.5983796296296295E-3</v>
      </c>
      <c r="M20" s="261"/>
      <c r="N20" s="254">
        <f>Table1[[#This Row],[Hurtman Rescue Score]]+Table1[[#This Row],[Skill Climb Score]]+Table1[[#This Row],[Egg Climb Score]]</f>
        <v>298</v>
      </c>
      <c r="O20" s="296">
        <f>Table1[[#This Row],[Hurtman Rescue Time]]+Table1[[#This Row],[Skill Climb Time]]+Table1[[#This Row],[Egg Climb Time]]</f>
        <v>1.0501388888888888E-2</v>
      </c>
      <c r="P20" s="1"/>
      <c r="Q20" s="1"/>
      <c r="R20" s="1"/>
      <c r="S20" s="282"/>
      <c r="T20" s="282"/>
      <c r="U20" s="282"/>
    </row>
    <row r="21" spans="1:21" x14ac:dyDescent="0.2">
      <c r="A21" s="391" t="s">
        <v>220</v>
      </c>
      <c r="B21" s="391" t="s">
        <v>260</v>
      </c>
      <c r="C21" s="391">
        <v>47</v>
      </c>
      <c r="D21" s="383"/>
      <c r="E21" s="365">
        <v>100</v>
      </c>
      <c r="F21" s="366">
        <v>2.3296296296296298E-3</v>
      </c>
      <c r="G21" s="373"/>
      <c r="H21" s="371">
        <v>100</v>
      </c>
      <c r="I21" s="372">
        <v>4.513078703703704E-3</v>
      </c>
      <c r="J21" s="384"/>
      <c r="K21" s="256">
        <v>98</v>
      </c>
      <c r="L21" s="268">
        <v>1.6471064814814816E-3</v>
      </c>
      <c r="M21" s="385"/>
      <c r="N21" s="386">
        <f>Table1[[#This Row],[Hurtman Rescue Score]]+Table1[[#This Row],[Skill Climb Score]]+Table1[[#This Row],[Egg Climb Score]]</f>
        <v>298</v>
      </c>
      <c r="O21" s="421">
        <f>Table1[[#This Row],[Hurtman Rescue Time]]+Table1[[#This Row],[Skill Climb Time]]+Table1[[#This Row],[Egg Climb Time]]</f>
        <v>8.4898148148148164E-3</v>
      </c>
      <c r="P21" s="282"/>
      <c r="Q21" s="282"/>
      <c r="R21" s="282"/>
      <c r="S21" s="282"/>
      <c r="T21" s="282"/>
      <c r="U21" s="282"/>
    </row>
    <row r="22" spans="1:21" x14ac:dyDescent="0.2">
      <c r="A22" s="391" t="s">
        <v>222</v>
      </c>
      <c r="B22" s="391" t="s">
        <v>263</v>
      </c>
      <c r="C22" s="391">
        <v>32</v>
      </c>
      <c r="D22" s="383"/>
      <c r="E22" s="365">
        <v>100</v>
      </c>
      <c r="F22" s="366">
        <v>2.9534722222222223E-3</v>
      </c>
      <c r="G22" s="373"/>
      <c r="H22" s="371">
        <v>98</v>
      </c>
      <c r="I22" s="372">
        <v>6.5947916666666663E-3</v>
      </c>
      <c r="J22" s="384"/>
      <c r="K22" s="256">
        <v>100</v>
      </c>
      <c r="L22" s="268">
        <v>1.647800925925926E-3</v>
      </c>
      <c r="M22" s="385"/>
      <c r="N22" s="386">
        <f>Table1[[#This Row],[Hurtman Rescue Score]]+Table1[[#This Row],[Skill Climb Score]]+Table1[[#This Row],[Egg Climb Score]]</f>
        <v>298</v>
      </c>
      <c r="O22" s="421">
        <f>Table1[[#This Row],[Hurtman Rescue Time]]+Table1[[#This Row],[Skill Climb Time]]+Table1[[#This Row],[Egg Climb Time]]</f>
        <v>1.1196064814814815E-2</v>
      </c>
      <c r="P22" s="282"/>
      <c r="Q22" s="282"/>
      <c r="R22" s="282"/>
      <c r="S22" s="282"/>
      <c r="T22" s="282"/>
      <c r="U22" s="282"/>
    </row>
    <row r="23" spans="1:21" x14ac:dyDescent="0.2">
      <c r="A23" s="391" t="s">
        <v>214</v>
      </c>
      <c r="B23" s="391" t="s">
        <v>298</v>
      </c>
      <c r="C23" s="391">
        <v>23</v>
      </c>
      <c r="D23" s="364"/>
      <c r="E23" s="365">
        <v>98</v>
      </c>
      <c r="F23" s="366">
        <v>2.1631944444444446E-3</v>
      </c>
      <c r="G23" s="373"/>
      <c r="H23" s="371">
        <v>98</v>
      </c>
      <c r="I23" s="372">
        <v>4.8640046296296296E-3</v>
      </c>
      <c r="J23" s="260">
        <v>3</v>
      </c>
      <c r="K23" s="256">
        <v>100</v>
      </c>
      <c r="L23" s="268">
        <v>9.7499999999999996E-4</v>
      </c>
      <c r="M23" s="252"/>
      <c r="N23" s="254">
        <f>Table1[[#This Row],[Hurtman Rescue Score]]+Table1[[#This Row],[Skill Climb Score]]+Table1[[#This Row],[Egg Climb Score]]</f>
        <v>296</v>
      </c>
      <c r="O23" s="296">
        <f>Table1[[#This Row],[Hurtman Rescue Time]]+Table1[[#This Row],[Skill Climb Time]]+Table1[[#This Row],[Egg Climb Time]]</f>
        <v>8.0021990740740748E-3</v>
      </c>
      <c r="P23" s="282"/>
      <c r="Q23" s="282"/>
      <c r="R23" s="282"/>
      <c r="S23" s="282"/>
      <c r="T23" s="282"/>
      <c r="U23" s="282"/>
    </row>
    <row r="24" spans="1:21" x14ac:dyDescent="0.2">
      <c r="A24" s="391" t="s">
        <v>281</v>
      </c>
      <c r="B24" s="391" t="s">
        <v>306</v>
      </c>
      <c r="C24" s="391">
        <v>74</v>
      </c>
      <c r="D24" s="383"/>
      <c r="E24" s="365">
        <v>100</v>
      </c>
      <c r="F24" s="366">
        <v>2.2500000000000003E-3</v>
      </c>
      <c r="G24" s="373"/>
      <c r="H24" s="371">
        <v>98</v>
      </c>
      <c r="I24" s="372">
        <v>5.1003472222222223E-3</v>
      </c>
      <c r="J24" s="384"/>
      <c r="K24" s="256">
        <v>98</v>
      </c>
      <c r="L24" s="268">
        <v>1.2984953703703704E-3</v>
      </c>
      <c r="M24" s="385"/>
      <c r="N24" s="386">
        <f>Table1[[#This Row],[Hurtman Rescue Score]]+Table1[[#This Row],[Skill Climb Score]]+Table1[[#This Row],[Egg Climb Score]]</f>
        <v>296</v>
      </c>
      <c r="O24" s="421">
        <f>Table1[[#This Row],[Hurtman Rescue Time]]+Table1[[#This Row],[Skill Climb Time]]+Table1[[#This Row],[Egg Climb Time]]</f>
        <v>8.6488425925925934E-3</v>
      </c>
      <c r="P24" s="282"/>
      <c r="Q24" s="282"/>
      <c r="R24" s="282"/>
      <c r="S24" s="282"/>
      <c r="T24" s="282"/>
      <c r="U24" s="282"/>
    </row>
    <row r="25" spans="1:21" x14ac:dyDescent="0.2">
      <c r="A25" s="391" t="s">
        <v>292</v>
      </c>
      <c r="B25" s="391" t="s">
        <v>304</v>
      </c>
      <c r="C25" s="391">
        <v>71</v>
      </c>
      <c r="D25" s="364"/>
      <c r="E25" s="365">
        <v>98</v>
      </c>
      <c r="F25" s="366">
        <v>3.4924768518518516E-3</v>
      </c>
      <c r="G25" s="373"/>
      <c r="H25" s="371">
        <v>100</v>
      </c>
      <c r="I25" s="372">
        <v>5.4803240740740741E-3</v>
      </c>
      <c r="J25" s="253"/>
      <c r="K25" s="256">
        <v>98</v>
      </c>
      <c r="L25" s="268">
        <v>1.3855324074074076E-3</v>
      </c>
      <c r="M25" s="252"/>
      <c r="N25" s="254">
        <f>Table1[[#This Row],[Hurtman Rescue Score]]+Table1[[#This Row],[Skill Climb Score]]+Table1[[#This Row],[Egg Climb Score]]</f>
        <v>296</v>
      </c>
      <c r="O25" s="296">
        <f>Table1[[#This Row],[Hurtman Rescue Time]]+Table1[[#This Row],[Skill Climb Time]]+Table1[[#This Row],[Egg Climb Time]]</f>
        <v>1.0358333333333334E-2</v>
      </c>
      <c r="P25" s="282"/>
      <c r="Q25" s="282"/>
      <c r="R25" s="282"/>
      <c r="S25" s="282"/>
      <c r="T25" s="282"/>
      <c r="U25" s="282"/>
    </row>
    <row r="26" spans="1:21" x14ac:dyDescent="0.2">
      <c r="A26" s="391" t="s">
        <v>222</v>
      </c>
      <c r="B26" s="391" t="s">
        <v>299</v>
      </c>
      <c r="C26" s="391">
        <v>31</v>
      </c>
      <c r="D26" s="364"/>
      <c r="E26" s="365">
        <v>100</v>
      </c>
      <c r="F26" s="366">
        <v>2.7825231481481481E-3</v>
      </c>
      <c r="G26" s="373"/>
      <c r="H26" s="371">
        <v>98</v>
      </c>
      <c r="I26" s="372">
        <v>6.7907407407407413E-3</v>
      </c>
      <c r="J26" s="253"/>
      <c r="K26" s="256">
        <v>98</v>
      </c>
      <c r="L26" s="268">
        <v>1.6725694444444444E-3</v>
      </c>
      <c r="M26" s="252"/>
      <c r="N26" s="254">
        <f>Table1[[#This Row],[Hurtman Rescue Score]]+Table1[[#This Row],[Skill Climb Score]]+Table1[[#This Row],[Egg Climb Score]]</f>
        <v>296</v>
      </c>
      <c r="O26" s="296">
        <f>Table1[[#This Row],[Hurtman Rescue Time]]+Table1[[#This Row],[Skill Climb Time]]+Table1[[#This Row],[Egg Climb Time]]</f>
        <v>1.1245833333333333E-2</v>
      </c>
      <c r="P26" s="282"/>
      <c r="Q26" s="282"/>
      <c r="R26" s="282"/>
      <c r="S26" s="282"/>
      <c r="T26" s="282"/>
      <c r="U26" s="282"/>
    </row>
    <row r="27" spans="1:21" x14ac:dyDescent="0.2">
      <c r="A27" s="391" t="s">
        <v>292</v>
      </c>
      <c r="B27" s="391" t="s">
        <v>236</v>
      </c>
      <c r="C27" s="391">
        <v>59</v>
      </c>
      <c r="D27" s="523"/>
      <c r="E27" s="367">
        <v>100</v>
      </c>
      <c r="F27" s="368">
        <v>2.6877314814814815E-3</v>
      </c>
      <c r="G27" s="524"/>
      <c r="H27" s="375">
        <v>98</v>
      </c>
      <c r="I27" s="376">
        <v>4.4762731481481485E-3</v>
      </c>
      <c r="J27" s="525"/>
      <c r="K27" s="265">
        <v>98</v>
      </c>
      <c r="L27" s="269">
        <v>1.6743055555555556E-3</v>
      </c>
      <c r="M27" s="526"/>
      <c r="N27" s="254">
        <f>Table1[[#This Row],[Hurtman Rescue Score]]+Table1[[#This Row],[Skill Climb Score]]+Table1[[#This Row],[Egg Climb Score]]</f>
        <v>296</v>
      </c>
      <c r="O27" s="296">
        <f>Table1[[#This Row],[Hurtman Rescue Time]]+Table1[[#This Row],[Skill Climb Time]]+Table1[[#This Row],[Egg Climb Time]]</f>
        <v>8.8383101851851852E-3</v>
      </c>
      <c r="P27" s="282"/>
      <c r="Q27" s="282"/>
      <c r="R27" s="282"/>
      <c r="S27" s="282"/>
      <c r="T27" s="282"/>
      <c r="U27" s="282"/>
    </row>
    <row r="28" spans="1:21" x14ac:dyDescent="0.2">
      <c r="A28" s="391" t="s">
        <v>281</v>
      </c>
      <c r="B28" s="391" t="s">
        <v>305</v>
      </c>
      <c r="C28" s="391">
        <v>73</v>
      </c>
      <c r="D28" s="364"/>
      <c r="E28" s="365">
        <v>100</v>
      </c>
      <c r="F28" s="366">
        <v>2.8087962962962962E-3</v>
      </c>
      <c r="G28" s="373"/>
      <c r="H28" s="371">
        <v>98</v>
      </c>
      <c r="I28" s="372">
        <v>4.3817129629629631E-3</v>
      </c>
      <c r="J28" s="253"/>
      <c r="K28" s="256">
        <v>98</v>
      </c>
      <c r="L28" s="268">
        <v>1.6761574074074072E-3</v>
      </c>
      <c r="M28" s="252"/>
      <c r="N28" s="254">
        <f>Table1[[#This Row],[Hurtman Rescue Score]]+Table1[[#This Row],[Skill Climb Score]]+Table1[[#This Row],[Egg Climb Score]]</f>
        <v>296</v>
      </c>
      <c r="O28" s="422">
        <f>Table1[[#This Row],[Hurtman Rescue Time]]+Table1[[#This Row],[Skill Climb Time]]+Table1[[#This Row],[Egg Climb Time]]</f>
        <v>8.8666666666666668E-3</v>
      </c>
      <c r="P28" s="282"/>
      <c r="Q28" s="282"/>
      <c r="R28" s="282"/>
      <c r="S28" s="282"/>
      <c r="T28" s="282"/>
      <c r="U28" s="282"/>
    </row>
    <row r="29" spans="1:21" x14ac:dyDescent="0.2">
      <c r="A29" s="391" t="s">
        <v>218</v>
      </c>
      <c r="B29" s="391" t="s">
        <v>261</v>
      </c>
      <c r="C29" s="391">
        <v>119</v>
      </c>
      <c r="D29" s="363"/>
      <c r="E29" s="365">
        <v>98</v>
      </c>
      <c r="F29" s="366">
        <v>2.5925925925925925E-3</v>
      </c>
      <c r="G29" s="369"/>
      <c r="H29" s="371">
        <v>98</v>
      </c>
      <c r="I29" s="372">
        <v>4.2274305555555555E-3</v>
      </c>
      <c r="J29" s="260"/>
      <c r="K29" s="256">
        <v>98</v>
      </c>
      <c r="L29" s="268">
        <v>1.0540509259259259E-3</v>
      </c>
      <c r="M29" s="261"/>
      <c r="N29" s="254">
        <f>Table1[[#This Row],[Hurtman Rescue Score]]+Table1[[#This Row],[Skill Climb Score]]+Table1[[#This Row],[Egg Climb Score]]</f>
        <v>294</v>
      </c>
      <c r="O29" s="422">
        <f>Table1[[#This Row],[Hurtman Rescue Time]]+Table1[[#This Row],[Skill Climb Time]]+Table1[[#This Row],[Egg Climb Time]]</f>
        <v>7.8740740740740733E-3</v>
      </c>
      <c r="P29" s="282"/>
      <c r="Q29" s="282"/>
      <c r="R29" s="282"/>
      <c r="S29" s="282"/>
      <c r="T29" s="282"/>
      <c r="U29" s="282"/>
    </row>
    <row r="30" spans="1:21" x14ac:dyDescent="0.2">
      <c r="A30" s="391" t="s">
        <v>291</v>
      </c>
      <c r="B30" s="391" t="s">
        <v>300</v>
      </c>
      <c r="C30" s="391">
        <v>41</v>
      </c>
      <c r="D30" s="383"/>
      <c r="E30" s="365">
        <v>100</v>
      </c>
      <c r="F30" s="366">
        <v>2.2743055555555555E-3</v>
      </c>
      <c r="G30" s="373"/>
      <c r="H30" s="371">
        <v>96</v>
      </c>
      <c r="I30" s="372">
        <v>4.6626157407407406E-3</v>
      </c>
      <c r="J30" s="384"/>
      <c r="K30" s="256">
        <v>98</v>
      </c>
      <c r="L30" s="268">
        <v>1.1197916666666667E-3</v>
      </c>
      <c r="M30" s="385"/>
      <c r="N30" s="386">
        <f>Table1[[#This Row],[Hurtman Rescue Score]]+Table1[[#This Row],[Skill Climb Score]]+Table1[[#This Row],[Egg Climb Score]]</f>
        <v>294</v>
      </c>
      <c r="O30" s="387">
        <f>Table1[[#This Row],[Hurtman Rescue Time]]+Table1[[#This Row],[Skill Climb Time]]+Table1[[#This Row],[Egg Climb Time]]</f>
        <v>8.0567129629629634E-3</v>
      </c>
    </row>
    <row r="31" spans="1:21" x14ac:dyDescent="0.2">
      <c r="A31" s="391" t="s">
        <v>223</v>
      </c>
      <c r="B31" s="391" t="s">
        <v>296</v>
      </c>
      <c r="C31" s="391">
        <v>18</v>
      </c>
      <c r="D31" s="383"/>
      <c r="E31" s="365">
        <v>100</v>
      </c>
      <c r="F31" s="366">
        <v>3.4482638888888892E-3</v>
      </c>
      <c r="G31" s="373"/>
      <c r="H31" s="371">
        <v>96</v>
      </c>
      <c r="I31" s="372">
        <v>5.0797453703703699E-3</v>
      </c>
      <c r="J31" s="384"/>
      <c r="K31" s="256">
        <v>98</v>
      </c>
      <c r="L31" s="268">
        <v>1.228125E-3</v>
      </c>
      <c r="M31" s="385"/>
      <c r="N31" s="386">
        <f>Table1[[#This Row],[Hurtman Rescue Score]]+Table1[[#This Row],[Skill Climb Score]]+Table1[[#This Row],[Egg Climb Score]]</f>
        <v>294</v>
      </c>
      <c r="O31" s="387">
        <f>Table1[[#This Row],[Hurtman Rescue Time]]+Table1[[#This Row],[Skill Climb Time]]+Table1[[#This Row],[Egg Climb Time]]</f>
        <v>9.7561342592592595E-3</v>
      </c>
    </row>
    <row r="32" spans="1:21" x14ac:dyDescent="0.2">
      <c r="A32" s="391"/>
      <c r="B32" s="391" t="s">
        <v>399</v>
      </c>
      <c r="C32" s="391">
        <v>133</v>
      </c>
      <c r="D32" s="383"/>
      <c r="E32" s="365">
        <v>98</v>
      </c>
      <c r="F32" s="462">
        <v>3.1777777777777776E-3</v>
      </c>
      <c r="G32" s="373"/>
      <c r="H32" s="371">
        <v>100</v>
      </c>
      <c r="I32" s="372">
        <v>6.0453703703703711E-3</v>
      </c>
      <c r="J32" s="384"/>
      <c r="K32" s="256">
        <v>96</v>
      </c>
      <c r="L32" s="465">
        <v>1.8229166666666667E-3</v>
      </c>
      <c r="M32" s="385"/>
      <c r="N32" s="386">
        <f>Table1[[#This Row],[Hurtman Rescue Score]]+Table1[[#This Row],[Skill Climb Score]]+Table1[[#This Row],[Egg Climb Score]]</f>
        <v>294</v>
      </c>
      <c r="O32" s="527">
        <f>Table1[[#This Row],[Hurtman Rescue Time]]+Table1[[#This Row],[Skill Climb Time]]+Table1[[#This Row],[Egg Climb Time]]</f>
        <v>1.1046064814814816E-2</v>
      </c>
    </row>
    <row r="33" spans="1:15" x14ac:dyDescent="0.2">
      <c r="A33" s="391" t="s">
        <v>202</v>
      </c>
      <c r="B33" s="391" t="s">
        <v>295</v>
      </c>
      <c r="C33" s="391">
        <v>16</v>
      </c>
      <c r="D33" s="363"/>
      <c r="E33" s="365">
        <v>100</v>
      </c>
      <c r="F33" s="366">
        <v>1.9340277777777778E-3</v>
      </c>
      <c r="G33" s="369"/>
      <c r="H33" s="371">
        <v>96</v>
      </c>
      <c r="I33" s="372">
        <v>4.4206018518518518E-3</v>
      </c>
      <c r="J33" s="260"/>
      <c r="K33" s="256">
        <v>96</v>
      </c>
      <c r="L33" s="268">
        <v>2.1212962962962965E-3</v>
      </c>
      <c r="M33" s="261"/>
      <c r="N33" s="254">
        <f>Table1[[#This Row],[Hurtman Rescue Score]]+Table1[[#This Row],[Skill Climb Score]]+Table1[[#This Row],[Egg Climb Score]]</f>
        <v>292</v>
      </c>
      <c r="O33" s="422">
        <f>Table1[[#This Row],[Hurtman Rescue Time]]+Table1[[#This Row],[Skill Climb Time]]+Table1[[#This Row],[Egg Climb Time]]</f>
        <v>8.4759259259259249E-3</v>
      </c>
    </row>
    <row r="34" spans="1:15" x14ac:dyDescent="0.2">
      <c r="A34" s="391" t="s">
        <v>221</v>
      </c>
      <c r="B34" s="391" t="s">
        <v>323</v>
      </c>
      <c r="C34" s="391">
        <v>9</v>
      </c>
      <c r="D34" s="383"/>
      <c r="E34" s="365">
        <v>100</v>
      </c>
      <c r="F34" s="366">
        <v>2.229050925925926E-3</v>
      </c>
      <c r="G34" s="373"/>
      <c r="H34" s="371">
        <v>92</v>
      </c>
      <c r="I34" s="372">
        <v>7.8637731481481475E-3</v>
      </c>
      <c r="J34" s="384"/>
      <c r="K34" s="256">
        <v>98</v>
      </c>
      <c r="L34" s="465">
        <v>8.209490740740742E-4</v>
      </c>
      <c r="M34" s="385"/>
      <c r="N34" s="386">
        <f>Table1[[#This Row],[Hurtman Rescue Score]]+Table1[[#This Row],[Skill Climb Score]]+Table1[[#This Row],[Egg Climb Score]]</f>
        <v>290</v>
      </c>
      <c r="O34" s="387">
        <f>Table1[[#This Row],[Hurtman Rescue Time]]+Table1[[#This Row],[Skill Climb Time]]+Table1[[#This Row],[Egg Climb Time]]</f>
        <v>1.0913773148148148E-2</v>
      </c>
    </row>
    <row r="35" spans="1:15" x14ac:dyDescent="0.2">
      <c r="A35" s="391" t="s">
        <v>202</v>
      </c>
      <c r="B35" s="391" t="s">
        <v>294</v>
      </c>
      <c r="C35" s="391">
        <v>15</v>
      </c>
      <c r="D35" s="364"/>
      <c r="E35" s="365">
        <v>100</v>
      </c>
      <c r="F35" s="366">
        <v>2.575925925925926E-3</v>
      </c>
      <c r="G35" s="373"/>
      <c r="H35" s="371">
        <v>82</v>
      </c>
      <c r="I35" s="372">
        <v>9.0715277777777773E-3</v>
      </c>
      <c r="J35" s="253"/>
      <c r="K35" s="256">
        <v>100</v>
      </c>
      <c r="L35" s="268">
        <v>1.1743055555555556E-3</v>
      </c>
      <c r="M35" s="252"/>
      <c r="N35" s="254">
        <f>Table1[[#This Row],[Hurtman Rescue Score]]+Table1[[#This Row],[Skill Climb Score]]+Table1[[#This Row],[Egg Climb Score]]</f>
        <v>282</v>
      </c>
      <c r="O35" s="422">
        <f>Table1[[#This Row],[Hurtman Rescue Time]]+Table1[[#This Row],[Skill Climb Time]]+Table1[[#This Row],[Egg Climb Time]]</f>
        <v>1.2821759259259258E-2</v>
      </c>
    </row>
    <row r="36" spans="1:15" x14ac:dyDescent="0.2">
      <c r="A36" s="391" t="s">
        <v>202</v>
      </c>
      <c r="B36" s="391" t="s">
        <v>235</v>
      </c>
      <c r="C36" s="391">
        <v>13</v>
      </c>
      <c r="D36" s="364"/>
      <c r="E36" s="365">
        <v>98</v>
      </c>
      <c r="F36" s="366">
        <v>4.0682870370370369E-3</v>
      </c>
      <c r="G36" s="373"/>
      <c r="H36" s="371">
        <v>86</v>
      </c>
      <c r="I36" s="372">
        <v>9.0277777777777769E-3</v>
      </c>
      <c r="J36" s="253"/>
      <c r="K36" s="256">
        <v>98</v>
      </c>
      <c r="L36" s="268">
        <v>2.1351851851851853E-3</v>
      </c>
      <c r="M36" s="252"/>
      <c r="N36" s="254">
        <f>Table1[[#This Row],[Hurtman Rescue Score]]+Table1[[#This Row],[Skill Climb Score]]+Table1[[#This Row],[Egg Climb Score]]</f>
        <v>282</v>
      </c>
      <c r="O36" s="422">
        <f>Table1[[#This Row],[Hurtman Rescue Time]]+Table1[[#This Row],[Skill Climb Time]]+Table1[[#This Row],[Egg Climb Time]]</f>
        <v>1.5231249999999998E-2</v>
      </c>
    </row>
    <row r="37" spans="1:15" x14ac:dyDescent="0.2">
      <c r="A37" s="391" t="s">
        <v>226</v>
      </c>
      <c r="B37" s="391" t="s">
        <v>313</v>
      </c>
      <c r="C37" s="391">
        <v>132</v>
      </c>
      <c r="D37" s="383"/>
      <c r="E37" s="365">
        <v>98</v>
      </c>
      <c r="F37" s="366">
        <v>3.2201388888888891E-3</v>
      </c>
      <c r="G37" s="373"/>
      <c r="H37" s="371">
        <v>82</v>
      </c>
      <c r="I37" s="372">
        <v>9.0277777777777769E-3</v>
      </c>
      <c r="J37" s="384"/>
      <c r="K37" s="256">
        <v>98</v>
      </c>
      <c r="L37" s="268">
        <v>1.5665509259259259E-3</v>
      </c>
      <c r="M37" s="385"/>
      <c r="N37" s="386">
        <f>Table1[[#This Row],[Hurtman Rescue Score]]+Table1[[#This Row],[Skill Climb Score]]+Table1[[#This Row],[Egg Climb Score]]</f>
        <v>278</v>
      </c>
      <c r="O37" s="387">
        <f>Table1[[#This Row],[Hurtman Rescue Time]]+Table1[[#This Row],[Skill Climb Time]]+Table1[[#This Row],[Egg Climb Time]]</f>
        <v>1.3814467592592592E-2</v>
      </c>
    </row>
    <row r="38" spans="1:15" x14ac:dyDescent="0.2">
      <c r="A38" s="391" t="s">
        <v>226</v>
      </c>
      <c r="B38" s="391" t="s">
        <v>310</v>
      </c>
      <c r="C38" s="391">
        <v>124</v>
      </c>
      <c r="D38" s="383"/>
      <c r="E38" s="365">
        <v>76</v>
      </c>
      <c r="F38" s="366">
        <v>5.3587962962962964E-3</v>
      </c>
      <c r="G38" s="373"/>
      <c r="H38" s="371">
        <v>98</v>
      </c>
      <c r="I38" s="372">
        <v>4.5518518518518512E-3</v>
      </c>
      <c r="J38" s="384"/>
      <c r="K38" s="256">
        <v>98</v>
      </c>
      <c r="L38" s="268">
        <v>1.2326388888888888E-3</v>
      </c>
      <c r="M38" s="385"/>
      <c r="N38" s="386">
        <f>Table1[[#This Row],[Hurtman Rescue Score]]+Table1[[#This Row],[Skill Climb Score]]+Table1[[#This Row],[Egg Climb Score]]</f>
        <v>272</v>
      </c>
      <c r="O38" s="387">
        <f>Table1[[#This Row],[Hurtman Rescue Time]]+Table1[[#This Row],[Skill Climb Time]]+Table1[[#This Row],[Egg Climb Time]]</f>
        <v>1.1143287037037037E-2</v>
      </c>
    </row>
    <row r="39" spans="1:15" x14ac:dyDescent="0.2">
      <c r="A39" s="391" t="s">
        <v>224</v>
      </c>
      <c r="B39" s="391" t="s">
        <v>243</v>
      </c>
      <c r="C39" s="391">
        <v>109</v>
      </c>
      <c r="D39" s="363">
        <v>2</v>
      </c>
      <c r="E39" s="365">
        <v>100</v>
      </c>
      <c r="F39" s="366">
        <v>1.8496527777777778E-3</v>
      </c>
      <c r="G39" s="369"/>
      <c r="H39" s="371">
        <v>0</v>
      </c>
      <c r="I39" s="372">
        <v>0</v>
      </c>
      <c r="J39" s="260"/>
      <c r="K39" s="256">
        <v>100</v>
      </c>
      <c r="L39" s="268">
        <v>1.484375E-3</v>
      </c>
      <c r="M39" s="261"/>
      <c r="N39" s="254">
        <f>Table1[[#This Row],[Hurtman Rescue Score]]+Table1[[#This Row],[Skill Climb Score]]+Table1[[#This Row],[Egg Climb Score]]</f>
        <v>200</v>
      </c>
      <c r="O39" s="422">
        <f>Table1[[#This Row],[Hurtman Rescue Time]]+Table1[[#This Row],[Skill Climb Time]]+Table1[[#This Row],[Egg Climb Time]]</f>
        <v>3.3340277777777778E-3</v>
      </c>
    </row>
    <row r="40" spans="1:15" x14ac:dyDescent="0.2">
      <c r="A40" s="391" t="s">
        <v>202</v>
      </c>
      <c r="B40" s="391" t="s">
        <v>293</v>
      </c>
      <c r="C40" s="391">
        <v>14</v>
      </c>
      <c r="D40" s="383"/>
      <c r="E40" s="365">
        <v>0</v>
      </c>
      <c r="F40" s="366">
        <v>0</v>
      </c>
      <c r="G40" s="373"/>
      <c r="H40" s="371">
        <v>96</v>
      </c>
      <c r="I40" s="372">
        <v>7.3871527777777781E-3</v>
      </c>
      <c r="J40" s="384"/>
      <c r="K40" s="256">
        <v>100</v>
      </c>
      <c r="L40" s="268">
        <v>1.6239583333333334E-3</v>
      </c>
      <c r="M40" s="385"/>
      <c r="N40" s="386">
        <f>Table1[[#This Row],[Hurtman Rescue Score]]+Table1[[#This Row],[Skill Climb Score]]+Table1[[#This Row],[Egg Climb Score]]</f>
        <v>196</v>
      </c>
      <c r="O40" s="387">
        <f>Table1[[#This Row],[Hurtman Rescue Time]]+Table1[[#This Row],[Skill Climb Time]]+Table1[[#This Row],[Egg Climb Time]]</f>
        <v>9.0111111111111121E-3</v>
      </c>
    </row>
    <row r="41" spans="1:15" x14ac:dyDescent="0.2">
      <c r="A41" s="391" t="s">
        <v>202</v>
      </c>
      <c r="B41" s="391" t="s">
        <v>203</v>
      </c>
      <c r="C41" s="391">
        <v>12</v>
      </c>
      <c r="D41" s="363"/>
      <c r="E41" s="365"/>
      <c r="F41" s="366"/>
      <c r="G41" s="369"/>
      <c r="H41" s="371">
        <v>100</v>
      </c>
      <c r="I41" s="372">
        <v>4.5966435185185181E-3</v>
      </c>
      <c r="J41" s="260"/>
      <c r="K41" s="256">
        <v>94</v>
      </c>
      <c r="L41" s="268">
        <v>2.1975694444444447E-3</v>
      </c>
      <c r="M41" s="261"/>
      <c r="N41" s="254">
        <f>Table1[[#This Row],[Hurtman Rescue Score]]+Table1[[#This Row],[Skill Climb Score]]+Table1[[#This Row],[Egg Climb Score]]</f>
        <v>194</v>
      </c>
      <c r="O41" s="296">
        <f>Table1[[#This Row],[Hurtman Rescue Time]]+Table1[[#This Row],[Skill Climb Time]]+Table1[[#This Row],[Egg Climb Time]]</f>
        <v>6.7942129629629628E-3</v>
      </c>
    </row>
    <row r="42" spans="1:15" x14ac:dyDescent="0.2">
      <c r="A42" s="391"/>
      <c r="B42" s="391"/>
      <c r="C42" s="391"/>
      <c r="D42" s="364"/>
      <c r="E42" s="365"/>
      <c r="F42" s="366"/>
      <c r="G42" s="373"/>
      <c r="H42" s="371"/>
      <c r="I42" s="372"/>
      <c r="J42" s="253"/>
      <c r="K42" s="256"/>
      <c r="L42" s="268"/>
      <c r="M42" s="252"/>
      <c r="N42" s="254">
        <f>Table1[[#This Row],[Hurtman Rescue Score]]+Table1[[#This Row],[Skill Climb Score]]+Table1[[#This Row],[Egg Climb Score]]</f>
        <v>0</v>
      </c>
      <c r="O42" s="422">
        <f>Table1[[#This Row],[Hurtman Rescue Time]]+Table1[[#This Row],[Skill Climb Time]]+Table1[[#This Row],[Egg Climb Time]]</f>
        <v>0</v>
      </c>
    </row>
    <row r="43" spans="1:15" x14ac:dyDescent="0.2">
      <c r="A43" s="391"/>
      <c r="B43" s="391"/>
      <c r="C43" s="391"/>
      <c r="D43" s="363"/>
      <c r="E43" s="365"/>
      <c r="F43" s="366"/>
      <c r="G43" s="369"/>
      <c r="H43" s="371"/>
      <c r="I43" s="372"/>
      <c r="J43" s="260"/>
      <c r="K43" s="256"/>
      <c r="L43" s="268"/>
      <c r="M43" s="261"/>
      <c r="N43" s="254">
        <f>Table1[[#This Row],[Hurtman Rescue Score]]+Table1[[#This Row],[Skill Climb Score]]+Table1[[#This Row],[Egg Climb Score]]</f>
        <v>0</v>
      </c>
      <c r="O43" s="422">
        <f>Table1[[#This Row],[Hurtman Rescue Time]]+Table1[[#This Row],[Skill Climb Time]]+Table1[[#This Row],[Egg Climb Time]]</f>
        <v>0</v>
      </c>
    </row>
    <row r="44" spans="1:15" x14ac:dyDescent="0.2">
      <c r="A44" s="391"/>
      <c r="B44" s="391"/>
      <c r="C44" s="391"/>
      <c r="D44" s="363"/>
      <c r="E44" s="365"/>
      <c r="F44" s="366"/>
      <c r="G44" s="369"/>
      <c r="H44" s="371"/>
      <c r="I44" s="372"/>
      <c r="J44" s="260"/>
      <c r="K44" s="256"/>
      <c r="L44" s="268"/>
      <c r="M44" s="261"/>
      <c r="N44" s="254">
        <f>Table1[[#This Row],[Hurtman Rescue Score]]+Table1[[#This Row],[Skill Climb Score]]+Table1[[#This Row],[Egg Climb Score]]</f>
        <v>0</v>
      </c>
      <c r="O44" s="422">
        <f>Table1[[#This Row],[Hurtman Rescue Time]]+Table1[[#This Row],[Skill Climb Time]]+Table1[[#This Row],[Egg Climb Time]]</f>
        <v>0</v>
      </c>
    </row>
    <row r="45" spans="1:15" x14ac:dyDescent="0.2">
      <c r="A45" s="391"/>
      <c r="B45" s="391"/>
      <c r="C45" s="391"/>
      <c r="D45" s="383"/>
      <c r="E45" s="365"/>
      <c r="F45" s="366"/>
      <c r="G45" s="373"/>
      <c r="H45" s="371"/>
      <c r="I45" s="372"/>
      <c r="J45" s="384"/>
      <c r="K45" s="256"/>
      <c r="L45" s="268"/>
      <c r="M45" s="385"/>
      <c r="N45" s="386">
        <f>Table1[[#This Row],[Hurtman Rescue Score]]+Table1[[#This Row],[Skill Climb Score]]+Table1[[#This Row],[Egg Climb Score]]</f>
        <v>0</v>
      </c>
      <c r="O45" s="387">
        <f>Table1[[#This Row],[Hurtman Rescue Time]]+Table1[[#This Row],[Skill Climb Time]]+Table1[[#This Row],[Egg Climb Time]]</f>
        <v>0</v>
      </c>
    </row>
    <row r="46" spans="1:15" x14ac:dyDescent="0.2">
      <c r="A46" s="391"/>
      <c r="B46" s="391"/>
      <c r="C46" s="391"/>
      <c r="D46" s="446"/>
      <c r="E46" s="367"/>
      <c r="F46" s="368"/>
      <c r="G46" s="374"/>
      <c r="H46" s="375"/>
      <c r="I46" s="376"/>
      <c r="J46" s="264"/>
      <c r="K46" s="265"/>
      <c r="L46" s="269"/>
      <c r="M46" s="266"/>
      <c r="N46" s="267">
        <f>Table1[[#This Row],[Hurtman Rescue Score]]+Table1[[#This Row],[Skill Climb Score]]+Table1[[#This Row],[Egg Climb Score]]</f>
        <v>0</v>
      </c>
      <c r="O46" s="423">
        <f>Table1[[#This Row],[Hurtman Rescue Time]]+Table1[[#This Row],[Skill Climb Time]]+Table1[[#This Row],[Egg Climb Time]]</f>
        <v>0</v>
      </c>
    </row>
    <row r="47" spans="1:15" x14ac:dyDescent="0.2">
      <c r="A47" s="391"/>
      <c r="B47" s="391"/>
      <c r="C47" s="391"/>
      <c r="D47" s="446"/>
      <c r="E47" s="367"/>
      <c r="F47" s="368"/>
      <c r="G47" s="374"/>
      <c r="H47" s="375"/>
      <c r="I47" s="376"/>
      <c r="J47" s="264"/>
      <c r="K47" s="265"/>
      <c r="L47" s="269"/>
      <c r="M47" s="266"/>
      <c r="N47" s="267">
        <f>Table1[[#This Row],[Hurtman Rescue Score]]+Table1[[#This Row],[Skill Climb Score]]+Table1[[#This Row],[Egg Climb Score]]</f>
        <v>0</v>
      </c>
      <c r="O47" s="423">
        <f>Table1[[#This Row],[Hurtman Rescue Time]]+Table1[[#This Row],[Skill Climb Time]]+Table1[[#This Row],[Egg Climb Time]]</f>
        <v>0</v>
      </c>
    </row>
  </sheetData>
  <sheetProtection sheet="1" objects="1" scenarios="1"/>
  <phoneticPr fontId="1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99"/>
  <sheetViews>
    <sheetView topLeftCell="A6" workbookViewId="0">
      <selection activeCell="R80" sqref="R80"/>
    </sheetView>
  </sheetViews>
  <sheetFormatPr baseColWidth="10" defaultColWidth="11" defaultRowHeight="16" x14ac:dyDescent="0.2"/>
  <cols>
    <col min="1" max="1" width="21.33203125" bestFit="1" customWidth="1"/>
    <col min="2" max="2" width="40.1640625" bestFit="1" customWidth="1"/>
    <col min="3" max="3" width="10.1640625" bestFit="1" customWidth="1"/>
    <col min="4" max="4" width="6.5" bestFit="1" customWidth="1"/>
    <col min="5" max="5" width="6.6640625" bestFit="1" customWidth="1"/>
    <col min="6" max="6" width="11" bestFit="1" customWidth="1"/>
    <col min="7" max="7" width="6.5" bestFit="1" customWidth="1"/>
    <col min="8" max="8" width="6.6640625" bestFit="1" customWidth="1"/>
    <col min="9" max="9" width="11" bestFit="1" customWidth="1"/>
    <col min="10" max="10" width="6.5" bestFit="1" customWidth="1"/>
    <col min="11" max="11" width="6.6640625" bestFit="1" customWidth="1"/>
    <col min="12" max="12" width="11" bestFit="1" customWidth="1"/>
    <col min="13" max="13" width="7" bestFit="1" customWidth="1"/>
    <col min="14" max="14" width="6.6640625" bestFit="1" customWidth="1"/>
    <col min="15" max="15" width="11" bestFit="1" customWidth="1"/>
    <col min="16" max="16" width="6.1640625" customWidth="1"/>
    <col min="17" max="17" width="6.6640625" bestFit="1" customWidth="1"/>
    <col min="18" max="18" width="9.33203125" bestFit="1" customWidth="1"/>
  </cols>
  <sheetData>
    <row r="1" spans="1:18" ht="17" thickBot="1" x14ac:dyDescent="0.25">
      <c r="A1" s="621" t="s">
        <v>31</v>
      </c>
      <c r="B1" s="622"/>
      <c r="C1" s="623"/>
      <c r="D1" s="624" t="s">
        <v>32</v>
      </c>
      <c r="E1" s="625"/>
      <c r="F1" s="626"/>
      <c r="G1" s="627" t="s">
        <v>33</v>
      </c>
      <c r="H1" s="628"/>
      <c r="I1" s="629"/>
      <c r="J1" s="630" t="s">
        <v>34</v>
      </c>
      <c r="K1" s="631"/>
      <c r="L1" s="632"/>
      <c r="M1" s="633" t="s">
        <v>35</v>
      </c>
      <c r="N1" s="634"/>
      <c r="O1" s="635"/>
      <c r="P1" s="619" t="s">
        <v>26</v>
      </c>
      <c r="Q1" s="620"/>
      <c r="R1" s="607"/>
    </row>
    <row r="2" spans="1:18" ht="36" thickTop="1" thickBot="1" x14ac:dyDescent="0.25">
      <c r="A2" s="228" t="s">
        <v>14</v>
      </c>
      <c r="B2" s="13" t="s">
        <v>15</v>
      </c>
      <c r="C2" s="229" t="s">
        <v>36</v>
      </c>
      <c r="D2" s="128" t="s">
        <v>16</v>
      </c>
      <c r="E2" s="129" t="s">
        <v>37</v>
      </c>
      <c r="F2" s="130" t="s">
        <v>17</v>
      </c>
      <c r="G2" s="131" t="s">
        <v>16</v>
      </c>
      <c r="H2" s="132" t="s">
        <v>38</v>
      </c>
      <c r="I2" s="133" t="s">
        <v>17</v>
      </c>
      <c r="J2" s="134" t="s">
        <v>16</v>
      </c>
      <c r="K2" s="135" t="s">
        <v>38</v>
      </c>
      <c r="L2" s="136" t="s">
        <v>17</v>
      </c>
      <c r="M2" s="137" t="s">
        <v>16</v>
      </c>
      <c r="N2" s="138" t="s">
        <v>38</v>
      </c>
      <c r="O2" s="139" t="s">
        <v>17</v>
      </c>
      <c r="P2" s="140" t="s">
        <v>16</v>
      </c>
      <c r="Q2" s="141" t="s">
        <v>38</v>
      </c>
      <c r="R2" s="142" t="s">
        <v>17</v>
      </c>
    </row>
    <row r="3" spans="1:18" x14ac:dyDescent="0.2">
      <c r="A3" s="230" t="s">
        <v>39</v>
      </c>
      <c r="B3" s="14" t="s">
        <v>40</v>
      </c>
      <c r="C3" s="231">
        <v>64</v>
      </c>
      <c r="D3" s="117">
        <v>100</v>
      </c>
      <c r="E3" s="118">
        <v>3</v>
      </c>
      <c r="F3" s="119">
        <v>1.7908564814814816E-3</v>
      </c>
      <c r="G3" s="120">
        <v>96</v>
      </c>
      <c r="H3" s="121">
        <v>6</v>
      </c>
      <c r="I3" s="122">
        <v>5.0723379629629625E-3</v>
      </c>
      <c r="J3" s="72">
        <v>96</v>
      </c>
      <c r="K3" s="19">
        <v>5</v>
      </c>
      <c r="L3" s="74">
        <v>4.1621527777777776E-3</v>
      </c>
      <c r="M3" s="53">
        <v>100</v>
      </c>
      <c r="N3" s="123">
        <v>5</v>
      </c>
      <c r="O3" s="124">
        <v>7.7701388888888889E-3</v>
      </c>
      <c r="P3" s="125">
        <f t="shared" ref="P3:P8" si="0">SUM(D3+G3+J3+M3)</f>
        <v>392</v>
      </c>
      <c r="Q3" s="126">
        <v>6</v>
      </c>
      <c r="R3" s="127">
        <f t="shared" ref="R3:R8" si="1">SUM(F3+I3+L3+O3)</f>
        <v>1.879548611111111E-2</v>
      </c>
    </row>
    <row r="4" spans="1:18" x14ac:dyDescent="0.2">
      <c r="A4" s="230" t="s">
        <v>41</v>
      </c>
      <c r="B4" s="14" t="s">
        <v>42</v>
      </c>
      <c r="C4" s="231">
        <v>65</v>
      </c>
      <c r="D4" s="101">
        <v>100</v>
      </c>
      <c r="E4" s="11">
        <v>5</v>
      </c>
      <c r="F4" s="102">
        <v>2.0734953703703705E-3</v>
      </c>
      <c r="G4" s="84">
        <v>100</v>
      </c>
      <c r="H4" s="7">
        <v>4</v>
      </c>
      <c r="I4" s="85">
        <v>6.5111111111111107E-3</v>
      </c>
      <c r="J4" s="69">
        <v>100</v>
      </c>
      <c r="K4" s="15">
        <v>2</v>
      </c>
      <c r="L4" s="70">
        <v>4.405208333333333E-3</v>
      </c>
      <c r="M4" s="47">
        <v>100</v>
      </c>
      <c r="N4" s="10">
        <v>6</v>
      </c>
      <c r="O4" s="48">
        <v>7.7856481481481492E-3</v>
      </c>
      <c r="P4" s="34">
        <f t="shared" si="0"/>
        <v>400</v>
      </c>
      <c r="Q4" s="16">
        <v>3</v>
      </c>
      <c r="R4" s="35">
        <f t="shared" si="1"/>
        <v>2.0775462962962964E-2</v>
      </c>
    </row>
    <row r="5" spans="1:18" x14ac:dyDescent="0.2">
      <c r="A5" s="230" t="s">
        <v>43</v>
      </c>
      <c r="B5" s="14" t="s">
        <v>44</v>
      </c>
      <c r="C5" s="231">
        <v>66</v>
      </c>
      <c r="D5" s="101">
        <v>100</v>
      </c>
      <c r="E5" s="11">
        <v>1</v>
      </c>
      <c r="F5" s="102">
        <v>1.6127314814814815E-3</v>
      </c>
      <c r="G5" s="84">
        <v>98</v>
      </c>
      <c r="H5" s="7">
        <v>5</v>
      </c>
      <c r="I5" s="85">
        <v>8.7221064814814817E-3</v>
      </c>
      <c r="J5" s="71">
        <v>98</v>
      </c>
      <c r="K5" s="17">
        <v>4</v>
      </c>
      <c r="L5" s="70">
        <v>3.7351851851851851E-3</v>
      </c>
      <c r="M5" s="47">
        <v>100</v>
      </c>
      <c r="N5" s="10">
        <v>3</v>
      </c>
      <c r="O5" s="48">
        <v>6.8290509259259259E-3</v>
      </c>
      <c r="P5" s="34">
        <f t="shared" si="0"/>
        <v>396</v>
      </c>
      <c r="Q5" s="16">
        <v>5</v>
      </c>
      <c r="R5" s="35">
        <f t="shared" si="1"/>
        <v>2.0899074074074073E-2</v>
      </c>
    </row>
    <row r="6" spans="1:18" x14ac:dyDescent="0.2">
      <c r="A6" s="234" t="s">
        <v>43</v>
      </c>
      <c r="B6" s="14" t="s">
        <v>45</v>
      </c>
      <c r="C6" s="231">
        <v>67</v>
      </c>
      <c r="D6" s="101">
        <v>100</v>
      </c>
      <c r="E6" s="11">
        <v>6</v>
      </c>
      <c r="F6" s="102">
        <v>2.2981481481481481E-3</v>
      </c>
      <c r="G6" s="84">
        <v>100</v>
      </c>
      <c r="H6" s="7">
        <v>1</v>
      </c>
      <c r="I6" s="85">
        <v>4.8512731481481488E-3</v>
      </c>
      <c r="J6" s="71">
        <v>100</v>
      </c>
      <c r="K6" s="17">
        <v>1</v>
      </c>
      <c r="L6" s="70">
        <v>3.2082175925925924E-3</v>
      </c>
      <c r="M6" s="47">
        <v>100</v>
      </c>
      <c r="N6" s="10">
        <v>2</v>
      </c>
      <c r="O6" s="48">
        <v>6.6214120370370368E-3</v>
      </c>
      <c r="P6" s="34">
        <f t="shared" si="0"/>
        <v>400</v>
      </c>
      <c r="Q6" s="16">
        <v>1</v>
      </c>
      <c r="R6" s="35">
        <f t="shared" si="1"/>
        <v>1.6979050925925925E-2</v>
      </c>
    </row>
    <row r="7" spans="1:18" x14ac:dyDescent="0.2">
      <c r="A7" s="230" t="s">
        <v>46</v>
      </c>
      <c r="B7" s="18" t="s">
        <v>47</v>
      </c>
      <c r="C7" s="231">
        <v>68</v>
      </c>
      <c r="D7" s="101">
        <v>100</v>
      </c>
      <c r="E7" s="11">
        <v>2</v>
      </c>
      <c r="F7" s="102">
        <v>1.7531249999999997E-3</v>
      </c>
      <c r="G7" s="84">
        <v>100</v>
      </c>
      <c r="H7" s="7">
        <v>2</v>
      </c>
      <c r="I7" s="85">
        <v>5.5974537037037026E-3</v>
      </c>
      <c r="J7" s="69">
        <v>100</v>
      </c>
      <c r="K7" s="15">
        <v>3</v>
      </c>
      <c r="L7" s="70">
        <v>4.5178240740740743E-3</v>
      </c>
      <c r="M7" s="47">
        <v>100</v>
      </c>
      <c r="N7" s="10">
        <v>4</v>
      </c>
      <c r="O7" s="48">
        <v>6.905092592592592E-3</v>
      </c>
      <c r="P7" s="34">
        <f t="shared" si="0"/>
        <v>400</v>
      </c>
      <c r="Q7" s="16">
        <v>2</v>
      </c>
      <c r="R7" s="35">
        <f t="shared" si="1"/>
        <v>1.8773495370370367E-2</v>
      </c>
    </row>
    <row r="8" spans="1:18" ht="17" thickBot="1" x14ac:dyDescent="0.25">
      <c r="A8" s="240" t="s">
        <v>48</v>
      </c>
      <c r="B8" s="241" t="s">
        <v>49</v>
      </c>
      <c r="C8" s="242">
        <v>69</v>
      </c>
      <c r="D8" s="103">
        <v>100</v>
      </c>
      <c r="E8" s="11">
        <v>4</v>
      </c>
      <c r="F8" s="102">
        <v>2.0109953703703705E-3</v>
      </c>
      <c r="G8" s="86">
        <v>100</v>
      </c>
      <c r="H8" s="7">
        <v>3</v>
      </c>
      <c r="I8" s="87">
        <v>6.3282407407407393E-3</v>
      </c>
      <c r="J8" s="72">
        <v>96</v>
      </c>
      <c r="K8" s="19">
        <v>6</v>
      </c>
      <c r="L8" s="70">
        <v>4.6003472222222227E-3</v>
      </c>
      <c r="M8" s="49">
        <v>100</v>
      </c>
      <c r="N8" s="10">
        <v>1</v>
      </c>
      <c r="O8" s="50">
        <v>6.0598379629629622E-3</v>
      </c>
      <c r="P8" s="34">
        <f t="shared" si="0"/>
        <v>396</v>
      </c>
      <c r="Q8" s="16">
        <v>4</v>
      </c>
      <c r="R8" s="35">
        <f t="shared" si="1"/>
        <v>1.8999421296296296E-2</v>
      </c>
    </row>
    <row r="9" spans="1:18" s="12" customFormat="1" ht="17" thickBot="1" x14ac:dyDescent="0.25">
      <c r="A9" s="20"/>
      <c r="B9" s="21"/>
      <c r="C9" s="100"/>
      <c r="D9" s="143"/>
      <c r="E9" s="144"/>
      <c r="F9" s="145"/>
      <c r="G9" s="146"/>
      <c r="H9" s="144"/>
      <c r="I9" s="147"/>
      <c r="J9" s="148"/>
      <c r="K9" s="149"/>
      <c r="L9" s="145"/>
      <c r="M9" s="146"/>
      <c r="N9" s="144"/>
      <c r="O9" s="145"/>
      <c r="P9" s="150"/>
      <c r="Q9" s="151"/>
      <c r="R9" s="152"/>
    </row>
    <row r="10" spans="1:18" ht="17" thickBot="1" x14ac:dyDescent="0.25">
      <c r="A10" s="621" t="s">
        <v>50</v>
      </c>
      <c r="B10" s="622"/>
      <c r="C10" s="623"/>
      <c r="D10" s="624" t="s">
        <v>32</v>
      </c>
      <c r="E10" s="625"/>
      <c r="F10" s="626"/>
      <c r="G10" s="627" t="s">
        <v>33</v>
      </c>
      <c r="H10" s="628"/>
      <c r="I10" s="629"/>
      <c r="J10" s="630" t="s">
        <v>34</v>
      </c>
      <c r="K10" s="631"/>
      <c r="L10" s="632"/>
      <c r="M10" s="633" t="s">
        <v>51</v>
      </c>
      <c r="N10" s="634"/>
      <c r="O10" s="635"/>
      <c r="P10" s="619" t="s">
        <v>26</v>
      </c>
      <c r="Q10" s="620"/>
      <c r="R10" s="607"/>
    </row>
    <row r="11" spans="1:18" ht="36" thickTop="1" thickBot="1" x14ac:dyDescent="0.25">
      <c r="A11" s="228" t="s">
        <v>14</v>
      </c>
      <c r="B11" s="13" t="s">
        <v>15</v>
      </c>
      <c r="C11" s="229" t="s">
        <v>36</v>
      </c>
      <c r="D11" s="128" t="s">
        <v>16</v>
      </c>
      <c r="E11" s="158" t="s">
        <v>38</v>
      </c>
      <c r="F11" s="130" t="s">
        <v>17</v>
      </c>
      <c r="G11" s="131" t="s">
        <v>16</v>
      </c>
      <c r="H11" s="159" t="s">
        <v>38</v>
      </c>
      <c r="I11" s="133" t="s">
        <v>17</v>
      </c>
      <c r="J11" s="134" t="s">
        <v>16</v>
      </c>
      <c r="K11" s="160" t="s">
        <v>38</v>
      </c>
      <c r="L11" s="136" t="s">
        <v>17</v>
      </c>
      <c r="M11" s="137" t="s">
        <v>16</v>
      </c>
      <c r="N11" s="161" t="s">
        <v>38</v>
      </c>
      <c r="O11" s="139" t="s">
        <v>17</v>
      </c>
      <c r="P11" s="140" t="s">
        <v>16</v>
      </c>
      <c r="Q11" s="141" t="s">
        <v>38</v>
      </c>
      <c r="R11" s="142" t="s">
        <v>17</v>
      </c>
    </row>
    <row r="12" spans="1:18" x14ac:dyDescent="0.2">
      <c r="A12" s="230" t="s">
        <v>52</v>
      </c>
      <c r="B12" s="14" t="s">
        <v>53</v>
      </c>
      <c r="C12" s="231">
        <v>30</v>
      </c>
      <c r="D12" s="117">
        <v>100</v>
      </c>
      <c r="E12" s="153">
        <v>14</v>
      </c>
      <c r="F12" s="119">
        <v>1.7074074074074075E-3</v>
      </c>
      <c r="G12" s="120">
        <v>100</v>
      </c>
      <c r="H12" s="121">
        <v>19</v>
      </c>
      <c r="I12" s="154">
        <v>6.1425925925925919E-3</v>
      </c>
      <c r="J12" s="72">
        <v>96</v>
      </c>
      <c r="K12" s="19">
        <v>32</v>
      </c>
      <c r="L12" s="155">
        <v>5.185185185185185E-3</v>
      </c>
      <c r="M12" s="53">
        <v>100</v>
      </c>
      <c r="N12" s="123">
        <v>21</v>
      </c>
      <c r="O12" s="156">
        <v>8.5365740740740749E-3</v>
      </c>
      <c r="P12" s="125">
        <f t="shared" ref="P12:P43" si="2">SUM(D12+G12+J12+M12)</f>
        <v>396</v>
      </c>
      <c r="Q12" s="126">
        <v>26</v>
      </c>
      <c r="R12" s="157">
        <f t="shared" ref="R12:R43" si="3">SUM(F12+I12+L12+O12)</f>
        <v>2.1571759259259259E-2</v>
      </c>
    </row>
    <row r="13" spans="1:18" x14ac:dyDescent="0.2">
      <c r="A13" s="230" t="s">
        <v>39</v>
      </c>
      <c r="B13" s="14" t="s">
        <v>54</v>
      </c>
      <c r="C13" s="231">
        <v>31</v>
      </c>
      <c r="D13" s="101">
        <v>100</v>
      </c>
      <c r="E13" s="6">
        <v>9</v>
      </c>
      <c r="F13" s="102">
        <v>1.4246527777777775E-3</v>
      </c>
      <c r="G13" s="84">
        <v>98</v>
      </c>
      <c r="H13" s="9">
        <v>26</v>
      </c>
      <c r="I13" s="88">
        <v>5.6471064814814812E-3</v>
      </c>
      <c r="J13" s="69">
        <v>100</v>
      </c>
      <c r="K13" s="15">
        <v>16</v>
      </c>
      <c r="L13" s="73">
        <v>4.7392361111111116E-3</v>
      </c>
      <c r="M13" s="47">
        <v>100</v>
      </c>
      <c r="N13" s="10">
        <v>8</v>
      </c>
      <c r="O13" s="51">
        <v>6.4250000000000002E-3</v>
      </c>
      <c r="P13" s="34">
        <f t="shared" si="2"/>
        <v>398</v>
      </c>
      <c r="Q13" s="16">
        <v>14</v>
      </c>
      <c r="R13" s="36">
        <f t="shared" si="3"/>
        <v>1.8235995370370371E-2</v>
      </c>
    </row>
    <row r="14" spans="1:18" x14ac:dyDescent="0.2">
      <c r="A14" s="232" t="s">
        <v>39</v>
      </c>
      <c r="B14" s="22" t="s">
        <v>55</v>
      </c>
      <c r="C14" s="233">
        <v>33</v>
      </c>
      <c r="D14" s="103">
        <v>100</v>
      </c>
      <c r="E14" s="6">
        <v>5</v>
      </c>
      <c r="F14" s="102">
        <v>1.1111111111111111E-3</v>
      </c>
      <c r="G14" s="86">
        <v>98</v>
      </c>
      <c r="H14" s="7">
        <v>23</v>
      </c>
      <c r="I14" s="89">
        <v>4.4104166666666667E-3</v>
      </c>
      <c r="J14" s="71">
        <v>100</v>
      </c>
      <c r="K14" s="15">
        <v>3</v>
      </c>
      <c r="L14" s="73">
        <v>2.736574074074074E-3</v>
      </c>
      <c r="M14" s="49">
        <v>98</v>
      </c>
      <c r="N14" s="10">
        <v>24</v>
      </c>
      <c r="O14" s="52">
        <v>5.1797453703703701E-3</v>
      </c>
      <c r="P14" s="34">
        <f t="shared" si="2"/>
        <v>396</v>
      </c>
      <c r="Q14" s="16">
        <v>18</v>
      </c>
      <c r="R14" s="36">
        <f t="shared" si="3"/>
        <v>1.3437847222222223E-2</v>
      </c>
    </row>
    <row r="15" spans="1:18" x14ac:dyDescent="0.2">
      <c r="A15" s="234" t="s">
        <v>39</v>
      </c>
      <c r="B15" s="14" t="s">
        <v>56</v>
      </c>
      <c r="C15" s="231">
        <v>32</v>
      </c>
      <c r="D15" s="101">
        <v>98</v>
      </c>
      <c r="E15" s="6">
        <v>26</v>
      </c>
      <c r="F15" s="102">
        <v>1.274652777777778E-3</v>
      </c>
      <c r="G15" s="84">
        <v>98</v>
      </c>
      <c r="H15" s="7">
        <v>25</v>
      </c>
      <c r="I15" s="88">
        <v>5.5851851851851861E-3</v>
      </c>
      <c r="J15" s="71">
        <v>100</v>
      </c>
      <c r="K15" s="15">
        <v>15</v>
      </c>
      <c r="L15" s="73">
        <v>4.543171296296296E-3</v>
      </c>
      <c r="M15" s="47">
        <v>98</v>
      </c>
      <c r="N15" s="10">
        <v>29</v>
      </c>
      <c r="O15" s="51">
        <v>7.3744212962962965E-3</v>
      </c>
      <c r="P15" s="34">
        <f t="shared" si="2"/>
        <v>394</v>
      </c>
      <c r="Q15" s="16">
        <v>28</v>
      </c>
      <c r="R15" s="36">
        <f t="shared" si="3"/>
        <v>1.8777430555555558E-2</v>
      </c>
    </row>
    <row r="16" spans="1:18" x14ac:dyDescent="0.2">
      <c r="A16" s="230" t="s">
        <v>57</v>
      </c>
      <c r="B16" s="18" t="s">
        <v>58</v>
      </c>
      <c r="C16" s="231">
        <v>34</v>
      </c>
      <c r="D16" s="101">
        <v>98</v>
      </c>
      <c r="E16" s="6">
        <v>27</v>
      </c>
      <c r="F16" s="102">
        <v>1.689814814814815E-3</v>
      </c>
      <c r="G16" s="84">
        <v>100</v>
      </c>
      <c r="H16" s="9">
        <v>8</v>
      </c>
      <c r="I16" s="85">
        <v>4.9862268518518519E-3</v>
      </c>
      <c r="J16" s="69">
        <v>98</v>
      </c>
      <c r="K16" s="23">
        <v>25</v>
      </c>
      <c r="L16" s="70">
        <v>3.898263888888889E-3</v>
      </c>
      <c r="M16" s="47">
        <v>100</v>
      </c>
      <c r="N16" s="10">
        <v>13</v>
      </c>
      <c r="O16" s="48">
        <v>6.9499999999999987E-3</v>
      </c>
      <c r="P16" s="34">
        <f t="shared" si="2"/>
        <v>396</v>
      </c>
      <c r="Q16" s="16">
        <v>23</v>
      </c>
      <c r="R16" s="35">
        <f t="shared" si="3"/>
        <v>1.7524305555555553E-2</v>
      </c>
    </row>
    <row r="17" spans="1:18" x14ac:dyDescent="0.2">
      <c r="A17" s="230" t="s">
        <v>59</v>
      </c>
      <c r="B17" s="18" t="s">
        <v>60</v>
      </c>
      <c r="C17" s="231">
        <v>37</v>
      </c>
      <c r="D17" s="101">
        <v>100</v>
      </c>
      <c r="E17" s="6">
        <v>2</v>
      </c>
      <c r="F17" s="102">
        <v>9.5694444444444462E-4</v>
      </c>
      <c r="G17" s="84">
        <v>100</v>
      </c>
      <c r="H17" s="7">
        <v>1</v>
      </c>
      <c r="I17" s="85">
        <v>3.4136574074074074E-3</v>
      </c>
      <c r="J17" s="72">
        <v>100</v>
      </c>
      <c r="K17" s="15">
        <v>18</v>
      </c>
      <c r="L17" s="70">
        <v>5.8811342592592587E-3</v>
      </c>
      <c r="M17" s="47">
        <v>100</v>
      </c>
      <c r="N17" s="10">
        <v>2</v>
      </c>
      <c r="O17" s="48">
        <v>4.9511574074074076E-3</v>
      </c>
      <c r="P17" s="34">
        <f t="shared" si="2"/>
        <v>400</v>
      </c>
      <c r="Q17" s="16">
        <v>1</v>
      </c>
      <c r="R17" s="35">
        <f t="shared" si="3"/>
        <v>1.5202893518518518E-2</v>
      </c>
    </row>
    <row r="18" spans="1:18" x14ac:dyDescent="0.2">
      <c r="A18" s="230" t="s">
        <v>59</v>
      </c>
      <c r="B18" s="18" t="s">
        <v>61</v>
      </c>
      <c r="C18" s="231">
        <v>36</v>
      </c>
      <c r="D18" s="101">
        <v>100</v>
      </c>
      <c r="E18" s="6">
        <v>3</v>
      </c>
      <c r="F18" s="102">
        <v>9.6747685185185185E-4</v>
      </c>
      <c r="G18" s="84">
        <v>100</v>
      </c>
      <c r="H18" s="9">
        <v>6</v>
      </c>
      <c r="I18" s="85">
        <v>4.8350694444444448E-3</v>
      </c>
      <c r="J18" s="69">
        <v>100</v>
      </c>
      <c r="K18" s="15">
        <v>5</v>
      </c>
      <c r="L18" s="74">
        <v>3.280902777777778E-3</v>
      </c>
      <c r="M18" s="53">
        <v>100</v>
      </c>
      <c r="N18" s="10">
        <v>17</v>
      </c>
      <c r="O18" s="48">
        <v>7.405208333333334E-3</v>
      </c>
      <c r="P18" s="34">
        <f t="shared" si="2"/>
        <v>400</v>
      </c>
      <c r="Q18" s="16">
        <v>2</v>
      </c>
      <c r="R18" s="35">
        <f t="shared" si="3"/>
        <v>1.648865740740741E-2</v>
      </c>
    </row>
    <row r="19" spans="1:18" x14ac:dyDescent="0.2">
      <c r="A19" s="230" t="s">
        <v>59</v>
      </c>
      <c r="B19" s="18" t="s">
        <v>62</v>
      </c>
      <c r="C19" s="231">
        <v>38</v>
      </c>
      <c r="D19" s="101">
        <v>100</v>
      </c>
      <c r="E19" s="6">
        <v>1</v>
      </c>
      <c r="F19" s="104">
        <v>8.7488425925925928E-4</v>
      </c>
      <c r="G19" s="84">
        <v>100</v>
      </c>
      <c r="H19" s="7">
        <v>3</v>
      </c>
      <c r="I19" s="85">
        <v>4.1256944444444449E-3</v>
      </c>
      <c r="J19" s="69">
        <v>100</v>
      </c>
      <c r="K19" s="15">
        <v>1</v>
      </c>
      <c r="L19" s="70">
        <v>2.3577546296296293E-3</v>
      </c>
      <c r="M19" s="47">
        <v>96</v>
      </c>
      <c r="N19" s="10">
        <v>31</v>
      </c>
      <c r="O19" s="48">
        <v>6.8468749999999997E-3</v>
      </c>
      <c r="P19" s="34">
        <f t="shared" si="2"/>
        <v>396</v>
      </c>
      <c r="Q19" s="16">
        <v>19</v>
      </c>
      <c r="R19" s="35">
        <f t="shared" si="3"/>
        <v>1.4205208333333334E-2</v>
      </c>
    </row>
    <row r="20" spans="1:18" x14ac:dyDescent="0.2">
      <c r="A20" s="230" t="s">
        <v>59</v>
      </c>
      <c r="B20" s="18" t="s">
        <v>63</v>
      </c>
      <c r="C20" s="231">
        <v>35</v>
      </c>
      <c r="D20" s="101">
        <v>100</v>
      </c>
      <c r="E20" s="6">
        <v>4</v>
      </c>
      <c r="F20" s="102">
        <v>1.0084490740740742E-3</v>
      </c>
      <c r="G20" s="84">
        <v>100</v>
      </c>
      <c r="H20" s="9">
        <v>12</v>
      </c>
      <c r="I20" s="85">
        <v>5.2640046296296298E-3</v>
      </c>
      <c r="J20" s="69">
        <v>98</v>
      </c>
      <c r="K20" s="15">
        <v>20</v>
      </c>
      <c r="L20" s="70">
        <v>3.2028935185185185E-3</v>
      </c>
      <c r="M20" s="47">
        <v>98</v>
      </c>
      <c r="N20" s="10">
        <v>25</v>
      </c>
      <c r="O20" s="48">
        <v>5.5461805555555551E-3</v>
      </c>
      <c r="P20" s="34">
        <f t="shared" si="2"/>
        <v>396</v>
      </c>
      <c r="Q20" s="16">
        <v>20</v>
      </c>
      <c r="R20" s="35">
        <f t="shared" si="3"/>
        <v>1.5021527777777776E-2</v>
      </c>
    </row>
    <row r="21" spans="1:18" x14ac:dyDescent="0.2">
      <c r="A21" s="230" t="s">
        <v>41</v>
      </c>
      <c r="B21" s="18" t="s">
        <v>64</v>
      </c>
      <c r="C21" s="231">
        <v>40</v>
      </c>
      <c r="D21" s="101">
        <v>100</v>
      </c>
      <c r="E21" s="6">
        <v>10</v>
      </c>
      <c r="F21" s="104">
        <v>1.468287037037037E-3</v>
      </c>
      <c r="G21" s="84">
        <v>98</v>
      </c>
      <c r="H21" s="9">
        <v>22</v>
      </c>
      <c r="I21" s="85">
        <v>3.914930555555556E-3</v>
      </c>
      <c r="J21" s="69">
        <v>98</v>
      </c>
      <c r="K21" s="15">
        <v>28</v>
      </c>
      <c r="L21" s="70">
        <v>4.2818287037037035E-3</v>
      </c>
      <c r="M21" s="47">
        <v>100</v>
      </c>
      <c r="N21" s="10">
        <v>9</v>
      </c>
      <c r="O21" s="48">
        <v>6.599074074074074E-3</v>
      </c>
      <c r="P21" s="34">
        <f t="shared" si="2"/>
        <v>396</v>
      </c>
      <c r="Q21" s="16">
        <v>21</v>
      </c>
      <c r="R21" s="35">
        <f t="shared" si="3"/>
        <v>1.626412037037037E-2</v>
      </c>
    </row>
    <row r="22" spans="1:18" x14ac:dyDescent="0.2">
      <c r="A22" s="230" t="s">
        <v>41</v>
      </c>
      <c r="B22" s="18" t="s">
        <v>65</v>
      </c>
      <c r="C22" s="231">
        <v>41</v>
      </c>
      <c r="D22" s="101">
        <v>100</v>
      </c>
      <c r="E22" s="6">
        <v>22</v>
      </c>
      <c r="F22" s="104">
        <v>2.2288194444444443E-3</v>
      </c>
      <c r="G22" s="84">
        <v>98</v>
      </c>
      <c r="H22" s="7">
        <v>29</v>
      </c>
      <c r="I22" s="85">
        <v>7.6408564814814811E-3</v>
      </c>
      <c r="J22" s="69">
        <v>100</v>
      </c>
      <c r="K22" s="15">
        <v>13</v>
      </c>
      <c r="L22" s="70">
        <v>4.1793981481481482E-3</v>
      </c>
      <c r="M22" s="47">
        <v>98</v>
      </c>
      <c r="N22" s="10">
        <v>30</v>
      </c>
      <c r="O22" s="48">
        <v>1.2587152777777777E-2</v>
      </c>
      <c r="P22" s="34">
        <f t="shared" si="2"/>
        <v>396</v>
      </c>
      <c r="Q22" s="16">
        <v>27</v>
      </c>
      <c r="R22" s="35">
        <f t="shared" si="3"/>
        <v>2.6636226851851852E-2</v>
      </c>
    </row>
    <row r="23" spans="1:18" x14ac:dyDescent="0.2">
      <c r="A23" s="230" t="s">
        <v>41</v>
      </c>
      <c r="B23" s="18" t="s">
        <v>66</v>
      </c>
      <c r="C23" s="231">
        <v>42</v>
      </c>
      <c r="D23" s="101">
        <v>94</v>
      </c>
      <c r="E23" s="6">
        <v>32</v>
      </c>
      <c r="F23" s="104">
        <v>1.5504629629629629E-3</v>
      </c>
      <c r="G23" s="84">
        <v>96</v>
      </c>
      <c r="H23" s="7">
        <v>31</v>
      </c>
      <c r="I23" s="85">
        <v>4.4182870370370365E-3</v>
      </c>
      <c r="J23" s="69">
        <v>98</v>
      </c>
      <c r="K23" s="15">
        <v>22</v>
      </c>
      <c r="L23" s="70">
        <v>3.3427083333333334E-3</v>
      </c>
      <c r="M23" s="47">
        <v>98</v>
      </c>
      <c r="N23" s="10">
        <v>26</v>
      </c>
      <c r="O23" s="48">
        <v>6.7776620370370369E-3</v>
      </c>
      <c r="P23" s="34">
        <f t="shared" si="2"/>
        <v>386</v>
      </c>
      <c r="Q23" s="16">
        <v>31</v>
      </c>
      <c r="R23" s="35">
        <f t="shared" si="3"/>
        <v>1.6089120370370372E-2</v>
      </c>
    </row>
    <row r="24" spans="1:18" x14ac:dyDescent="0.2">
      <c r="A24" s="230" t="s">
        <v>41</v>
      </c>
      <c r="B24" s="24" t="s">
        <v>67</v>
      </c>
      <c r="C24" s="235">
        <v>43</v>
      </c>
      <c r="D24" s="105">
        <v>96</v>
      </c>
      <c r="E24" s="6">
        <v>31</v>
      </c>
      <c r="F24" s="106">
        <v>3.0806712962962966E-3</v>
      </c>
      <c r="G24" s="90">
        <v>98</v>
      </c>
      <c r="H24" s="9">
        <v>30</v>
      </c>
      <c r="I24" s="91">
        <v>8.0591435185185193E-3</v>
      </c>
      <c r="J24" s="71">
        <v>98</v>
      </c>
      <c r="K24" s="15">
        <v>29</v>
      </c>
      <c r="L24" s="75">
        <v>4.527546296296296E-3</v>
      </c>
      <c r="M24" s="54">
        <v>0</v>
      </c>
      <c r="N24" s="10">
        <v>32</v>
      </c>
      <c r="O24" s="55">
        <v>0</v>
      </c>
      <c r="P24" s="34">
        <f t="shared" si="2"/>
        <v>292</v>
      </c>
      <c r="Q24" s="16">
        <v>32</v>
      </c>
      <c r="R24" s="35">
        <f t="shared" si="3"/>
        <v>1.5667361111111111E-2</v>
      </c>
    </row>
    <row r="25" spans="1:18" x14ac:dyDescent="0.2">
      <c r="A25" s="230" t="s">
        <v>43</v>
      </c>
      <c r="B25" s="24" t="s">
        <v>68</v>
      </c>
      <c r="C25" s="235">
        <v>44</v>
      </c>
      <c r="D25" s="105">
        <v>98</v>
      </c>
      <c r="E25" s="6">
        <v>25</v>
      </c>
      <c r="F25" s="106">
        <v>1.2601851851851851E-3</v>
      </c>
      <c r="G25" s="90">
        <v>100</v>
      </c>
      <c r="H25" s="7">
        <v>5</v>
      </c>
      <c r="I25" s="91">
        <v>4.791435185185185E-3</v>
      </c>
      <c r="J25" s="71">
        <v>100</v>
      </c>
      <c r="K25" s="15">
        <v>2</v>
      </c>
      <c r="L25" s="75">
        <v>2.7303240740740743E-3</v>
      </c>
      <c r="M25" s="56">
        <v>100</v>
      </c>
      <c r="N25" s="10">
        <v>18</v>
      </c>
      <c r="O25" s="57">
        <v>7.6219907407407408E-3</v>
      </c>
      <c r="P25" s="34">
        <f t="shared" si="2"/>
        <v>398</v>
      </c>
      <c r="Q25" s="16">
        <v>12</v>
      </c>
      <c r="R25" s="35">
        <f t="shared" si="3"/>
        <v>1.6403935185185185E-2</v>
      </c>
    </row>
    <row r="26" spans="1:18" x14ac:dyDescent="0.2">
      <c r="A26" s="230" t="s">
        <v>43</v>
      </c>
      <c r="B26" s="24" t="s">
        <v>69</v>
      </c>
      <c r="C26" s="235">
        <v>45</v>
      </c>
      <c r="D26" s="105">
        <v>100</v>
      </c>
      <c r="E26" s="6">
        <v>15</v>
      </c>
      <c r="F26" s="106">
        <v>1.7108796296296297E-3</v>
      </c>
      <c r="G26" s="90">
        <v>98</v>
      </c>
      <c r="H26" s="9">
        <v>24</v>
      </c>
      <c r="I26" s="91">
        <v>5.0924768518518524E-3</v>
      </c>
      <c r="J26" s="71">
        <v>98</v>
      </c>
      <c r="K26" s="15">
        <v>24</v>
      </c>
      <c r="L26" s="75">
        <v>3.7189814814814815E-3</v>
      </c>
      <c r="M26" s="56">
        <v>100</v>
      </c>
      <c r="N26" s="10">
        <v>14</v>
      </c>
      <c r="O26" s="57">
        <v>7.2067129629629625E-3</v>
      </c>
      <c r="P26" s="37">
        <f t="shared" si="2"/>
        <v>396</v>
      </c>
      <c r="Q26" s="16">
        <v>24</v>
      </c>
      <c r="R26" s="38">
        <f t="shared" si="3"/>
        <v>1.7729050925925926E-2</v>
      </c>
    </row>
    <row r="27" spans="1:18" x14ac:dyDescent="0.2">
      <c r="A27" s="230" t="s">
        <v>70</v>
      </c>
      <c r="B27" s="18" t="s">
        <v>71</v>
      </c>
      <c r="C27" s="231">
        <v>46</v>
      </c>
      <c r="D27" s="101">
        <v>100</v>
      </c>
      <c r="E27" s="6">
        <v>24</v>
      </c>
      <c r="F27" s="104">
        <v>2.7343750000000003E-3</v>
      </c>
      <c r="G27" s="84">
        <v>100</v>
      </c>
      <c r="H27" s="9">
        <v>16</v>
      </c>
      <c r="I27" s="85">
        <v>5.740046296296296E-3</v>
      </c>
      <c r="J27" s="69">
        <v>100</v>
      </c>
      <c r="K27" s="15">
        <v>17</v>
      </c>
      <c r="L27" s="70">
        <v>5.4206018518518527E-3</v>
      </c>
      <c r="M27" s="47">
        <v>100</v>
      </c>
      <c r="N27" s="10">
        <v>15</v>
      </c>
      <c r="O27" s="48">
        <v>7.3274305555555558E-3</v>
      </c>
      <c r="P27" s="34">
        <f t="shared" si="2"/>
        <v>400</v>
      </c>
      <c r="Q27" s="16">
        <v>8</v>
      </c>
      <c r="R27" s="35">
        <f t="shared" si="3"/>
        <v>2.1222453703703705E-2</v>
      </c>
    </row>
    <row r="28" spans="1:18" x14ac:dyDescent="0.2">
      <c r="A28" s="230" t="s">
        <v>72</v>
      </c>
      <c r="B28" s="18" t="s">
        <v>73</v>
      </c>
      <c r="C28" s="231">
        <v>49</v>
      </c>
      <c r="D28" s="101">
        <v>100</v>
      </c>
      <c r="E28" s="6">
        <v>16</v>
      </c>
      <c r="F28" s="104">
        <v>1.7744212962962963E-3</v>
      </c>
      <c r="G28" s="84">
        <v>100</v>
      </c>
      <c r="H28" s="7">
        <v>7</v>
      </c>
      <c r="I28" s="85">
        <v>4.9848379629629626E-3</v>
      </c>
      <c r="J28" s="69">
        <v>100</v>
      </c>
      <c r="K28" s="15">
        <v>4</v>
      </c>
      <c r="L28" s="70">
        <v>3.2574074074074072E-3</v>
      </c>
      <c r="M28" s="47">
        <v>98</v>
      </c>
      <c r="N28" s="10">
        <v>27</v>
      </c>
      <c r="O28" s="48">
        <v>6.8974537037037043E-3</v>
      </c>
      <c r="P28" s="34">
        <f t="shared" si="2"/>
        <v>398</v>
      </c>
      <c r="Q28" s="16">
        <v>13</v>
      </c>
      <c r="R28" s="35">
        <f t="shared" si="3"/>
        <v>1.6914120370370371E-2</v>
      </c>
    </row>
    <row r="29" spans="1:18" x14ac:dyDescent="0.2">
      <c r="A29" s="230" t="s">
        <v>72</v>
      </c>
      <c r="B29" s="18" t="s">
        <v>74</v>
      </c>
      <c r="C29" s="231">
        <v>48</v>
      </c>
      <c r="D29" s="101">
        <v>100</v>
      </c>
      <c r="E29" s="6">
        <v>18</v>
      </c>
      <c r="F29" s="104">
        <v>1.8781249999999998E-3</v>
      </c>
      <c r="G29" s="84">
        <v>100</v>
      </c>
      <c r="H29" s="7">
        <v>13</v>
      </c>
      <c r="I29" s="85">
        <v>5.3253472222222218E-3</v>
      </c>
      <c r="J29" s="69">
        <v>98</v>
      </c>
      <c r="K29" s="15">
        <v>23</v>
      </c>
      <c r="L29" s="70">
        <v>3.5755787037037036E-3</v>
      </c>
      <c r="M29" s="47">
        <v>100</v>
      </c>
      <c r="N29" s="10">
        <v>19</v>
      </c>
      <c r="O29" s="48">
        <v>7.687152777777778E-3</v>
      </c>
      <c r="P29" s="34">
        <f t="shared" si="2"/>
        <v>398</v>
      </c>
      <c r="Q29" s="16">
        <v>15</v>
      </c>
      <c r="R29" s="35">
        <f t="shared" si="3"/>
        <v>1.8466203703703703E-2</v>
      </c>
    </row>
    <row r="30" spans="1:18" x14ac:dyDescent="0.2">
      <c r="A30" s="230" t="s">
        <v>72</v>
      </c>
      <c r="B30" s="18" t="s">
        <v>75</v>
      </c>
      <c r="C30" s="231">
        <v>47</v>
      </c>
      <c r="D30" s="101">
        <v>96</v>
      </c>
      <c r="E30" s="6">
        <v>30</v>
      </c>
      <c r="F30" s="104">
        <v>2.216898148148148E-3</v>
      </c>
      <c r="G30" s="84">
        <v>100</v>
      </c>
      <c r="H30" s="9">
        <v>20</v>
      </c>
      <c r="I30" s="85">
        <v>7.1671296296296283E-3</v>
      </c>
      <c r="J30" s="69">
        <v>98</v>
      </c>
      <c r="K30" s="15">
        <v>27</v>
      </c>
      <c r="L30" s="70">
        <v>4.1028935185185187E-3</v>
      </c>
      <c r="M30" s="47">
        <v>100</v>
      </c>
      <c r="N30" s="10">
        <v>20</v>
      </c>
      <c r="O30" s="48">
        <v>8.3011574074074081E-3</v>
      </c>
      <c r="P30" s="34">
        <f t="shared" si="2"/>
        <v>394</v>
      </c>
      <c r="Q30" s="16">
        <v>30</v>
      </c>
      <c r="R30" s="35">
        <f t="shared" si="3"/>
        <v>2.1788078703703702E-2</v>
      </c>
    </row>
    <row r="31" spans="1:18" x14ac:dyDescent="0.2">
      <c r="A31" s="230" t="s">
        <v>46</v>
      </c>
      <c r="B31" s="18" t="s">
        <v>76</v>
      </c>
      <c r="C31" s="231">
        <v>51</v>
      </c>
      <c r="D31" s="101">
        <v>100</v>
      </c>
      <c r="E31" s="6">
        <v>13</v>
      </c>
      <c r="F31" s="104">
        <v>1.608449074074074E-3</v>
      </c>
      <c r="G31" s="84">
        <v>100</v>
      </c>
      <c r="H31" s="9">
        <v>10</v>
      </c>
      <c r="I31" s="85">
        <v>4.9952546296296299E-3</v>
      </c>
      <c r="J31" s="69">
        <v>100</v>
      </c>
      <c r="K31" s="15">
        <v>7</v>
      </c>
      <c r="L31" s="70">
        <v>3.4725694444444444E-3</v>
      </c>
      <c r="M31" s="47">
        <v>100</v>
      </c>
      <c r="N31" s="10">
        <v>11</v>
      </c>
      <c r="O31" s="48">
        <v>6.7526620370370371E-3</v>
      </c>
      <c r="P31" s="34">
        <f t="shared" si="2"/>
        <v>400</v>
      </c>
      <c r="Q31" s="16">
        <v>4</v>
      </c>
      <c r="R31" s="35">
        <f t="shared" si="3"/>
        <v>1.6828935185185186E-2</v>
      </c>
    </row>
    <row r="32" spans="1:18" x14ac:dyDescent="0.2">
      <c r="A32" s="230" t="s">
        <v>46</v>
      </c>
      <c r="B32" s="18" t="s">
        <v>77</v>
      </c>
      <c r="C32" s="231">
        <v>50</v>
      </c>
      <c r="D32" s="101">
        <v>100</v>
      </c>
      <c r="E32" s="6">
        <v>11</v>
      </c>
      <c r="F32" s="104">
        <v>1.5083333333333335E-3</v>
      </c>
      <c r="G32" s="84">
        <v>100</v>
      </c>
      <c r="H32" s="7">
        <v>11</v>
      </c>
      <c r="I32" s="85">
        <v>5.0908564814814818E-3</v>
      </c>
      <c r="J32" s="69">
        <v>100</v>
      </c>
      <c r="K32" s="15">
        <v>10</v>
      </c>
      <c r="L32" s="70">
        <v>3.732986111111111E-3</v>
      </c>
      <c r="M32" s="47">
        <v>100</v>
      </c>
      <c r="N32" s="10">
        <v>16</v>
      </c>
      <c r="O32" s="48">
        <v>7.4005787037037035E-3</v>
      </c>
      <c r="P32" s="34">
        <f t="shared" si="2"/>
        <v>400</v>
      </c>
      <c r="Q32" s="16">
        <v>7</v>
      </c>
      <c r="R32" s="35">
        <f t="shared" si="3"/>
        <v>1.773275462962963E-2</v>
      </c>
    </row>
    <row r="33" spans="1:18" x14ac:dyDescent="0.2">
      <c r="A33" s="230" t="s">
        <v>78</v>
      </c>
      <c r="B33" s="18" t="s">
        <v>79</v>
      </c>
      <c r="C33" s="231">
        <v>52</v>
      </c>
      <c r="D33" s="101">
        <v>100</v>
      </c>
      <c r="E33" s="6">
        <v>20</v>
      </c>
      <c r="F33" s="104">
        <v>1.987847222222222E-3</v>
      </c>
      <c r="G33" s="84">
        <v>100</v>
      </c>
      <c r="H33" s="7">
        <v>17</v>
      </c>
      <c r="I33" s="85">
        <v>5.7548611111111125E-3</v>
      </c>
      <c r="J33" s="69">
        <v>100</v>
      </c>
      <c r="K33" s="15">
        <v>6</v>
      </c>
      <c r="L33" s="70">
        <v>3.2957175925925927E-3</v>
      </c>
      <c r="M33" s="47">
        <v>100</v>
      </c>
      <c r="N33" s="10">
        <v>7</v>
      </c>
      <c r="O33" s="48">
        <v>6.0011574074074073E-3</v>
      </c>
      <c r="P33" s="34">
        <f t="shared" si="2"/>
        <v>400</v>
      </c>
      <c r="Q33" s="16">
        <v>5</v>
      </c>
      <c r="R33" s="35">
        <f t="shared" si="3"/>
        <v>1.7039583333333334E-2</v>
      </c>
    </row>
    <row r="34" spans="1:18" x14ac:dyDescent="0.2">
      <c r="A34" s="230" t="s">
        <v>78</v>
      </c>
      <c r="B34" s="18" t="s">
        <v>80</v>
      </c>
      <c r="C34" s="231">
        <v>55</v>
      </c>
      <c r="D34" s="101">
        <v>98</v>
      </c>
      <c r="E34" s="6">
        <v>29</v>
      </c>
      <c r="F34" s="104">
        <v>2.917824074074074E-3</v>
      </c>
      <c r="G34" s="84">
        <v>100</v>
      </c>
      <c r="H34" s="9">
        <v>14</v>
      </c>
      <c r="I34" s="85">
        <v>5.3436342592592598E-3</v>
      </c>
      <c r="J34" s="69">
        <v>100</v>
      </c>
      <c r="K34" s="15">
        <v>11</v>
      </c>
      <c r="L34" s="70">
        <v>3.7420138888888885E-3</v>
      </c>
      <c r="M34" s="47">
        <v>100</v>
      </c>
      <c r="N34" s="10">
        <v>22</v>
      </c>
      <c r="O34" s="48">
        <v>8.6932870370370358E-3</v>
      </c>
      <c r="P34" s="34">
        <f t="shared" si="2"/>
        <v>398</v>
      </c>
      <c r="Q34" s="16">
        <v>16</v>
      </c>
      <c r="R34" s="35">
        <f t="shared" si="3"/>
        <v>2.0696759259259258E-2</v>
      </c>
    </row>
    <row r="35" spans="1:18" x14ac:dyDescent="0.2">
      <c r="A35" s="230" t="s">
        <v>78</v>
      </c>
      <c r="B35" s="18" t="s">
        <v>81</v>
      </c>
      <c r="C35" s="231">
        <v>57</v>
      </c>
      <c r="D35" s="101">
        <v>100</v>
      </c>
      <c r="E35" s="6">
        <v>23</v>
      </c>
      <c r="F35" s="104">
        <v>2.4638888888888892E-3</v>
      </c>
      <c r="G35" s="84">
        <v>100</v>
      </c>
      <c r="H35" s="7">
        <v>21</v>
      </c>
      <c r="I35" s="85">
        <v>7.8035879629629636E-3</v>
      </c>
      <c r="J35" s="69">
        <v>98</v>
      </c>
      <c r="K35" s="15">
        <v>31</v>
      </c>
      <c r="L35" s="70">
        <v>6.3858796296296294E-3</v>
      </c>
      <c r="M35" s="47">
        <v>100</v>
      </c>
      <c r="N35" s="10">
        <v>23</v>
      </c>
      <c r="O35" s="48">
        <v>9.2187499999999995E-3</v>
      </c>
      <c r="P35" s="34">
        <f t="shared" si="2"/>
        <v>398</v>
      </c>
      <c r="Q35" s="16">
        <v>17</v>
      </c>
      <c r="R35" s="35">
        <f t="shared" si="3"/>
        <v>2.5872106481481479E-2</v>
      </c>
    </row>
    <row r="36" spans="1:18" x14ac:dyDescent="0.2">
      <c r="A36" s="230" t="s">
        <v>78</v>
      </c>
      <c r="B36" s="18" t="s">
        <v>82</v>
      </c>
      <c r="C36" s="231">
        <v>56</v>
      </c>
      <c r="D36" s="101">
        <v>98</v>
      </c>
      <c r="E36" s="6">
        <v>28</v>
      </c>
      <c r="F36" s="104">
        <v>2.8400462962962967E-3</v>
      </c>
      <c r="G36" s="84">
        <v>100</v>
      </c>
      <c r="H36" s="9">
        <v>18</v>
      </c>
      <c r="I36" s="85">
        <v>5.952893518518518E-3</v>
      </c>
      <c r="J36" s="69">
        <v>98</v>
      </c>
      <c r="K36" s="15">
        <v>26</v>
      </c>
      <c r="L36" s="70">
        <v>4.0104166666666665E-3</v>
      </c>
      <c r="M36" s="47">
        <v>100</v>
      </c>
      <c r="N36" s="10">
        <v>12</v>
      </c>
      <c r="O36" s="48">
        <v>6.9151620370370365E-3</v>
      </c>
      <c r="P36" s="34">
        <f t="shared" si="2"/>
        <v>396</v>
      </c>
      <c r="Q36" s="16">
        <v>25</v>
      </c>
      <c r="R36" s="35">
        <f t="shared" si="3"/>
        <v>1.9718518518518517E-2</v>
      </c>
    </row>
    <row r="37" spans="1:18" x14ac:dyDescent="0.2">
      <c r="A37" s="230" t="s">
        <v>78</v>
      </c>
      <c r="B37" s="18" t="s">
        <v>83</v>
      </c>
      <c r="C37" s="231">
        <v>53</v>
      </c>
      <c r="D37" s="101">
        <v>100</v>
      </c>
      <c r="E37" s="6">
        <v>21</v>
      </c>
      <c r="F37" s="104">
        <v>2.0908564814814813E-3</v>
      </c>
      <c r="G37" s="84">
        <v>98</v>
      </c>
      <c r="H37" s="9">
        <v>28</v>
      </c>
      <c r="I37" s="85">
        <v>6.2271990740740751E-3</v>
      </c>
      <c r="J37" s="69">
        <v>98</v>
      </c>
      <c r="K37" s="15">
        <v>30</v>
      </c>
      <c r="L37" s="70">
        <v>5.7010416666666668E-3</v>
      </c>
      <c r="M37" s="47">
        <v>98</v>
      </c>
      <c r="N37" s="10">
        <v>28</v>
      </c>
      <c r="O37" s="48">
        <v>7.2981481481481482E-3</v>
      </c>
      <c r="P37" s="34">
        <f t="shared" si="2"/>
        <v>394</v>
      </c>
      <c r="Q37" s="16">
        <v>29</v>
      </c>
      <c r="R37" s="35">
        <f t="shared" si="3"/>
        <v>2.1317245370370372E-2</v>
      </c>
    </row>
    <row r="38" spans="1:18" x14ac:dyDescent="0.2">
      <c r="A38" s="236" t="s">
        <v>84</v>
      </c>
      <c r="B38" s="25" t="s">
        <v>85</v>
      </c>
      <c r="C38" s="231">
        <v>59</v>
      </c>
      <c r="D38" s="101">
        <v>100</v>
      </c>
      <c r="E38" s="6">
        <v>7</v>
      </c>
      <c r="F38" s="104">
        <v>1.3877314814814813E-3</v>
      </c>
      <c r="G38" s="92">
        <v>100</v>
      </c>
      <c r="H38" s="7">
        <v>15</v>
      </c>
      <c r="I38" s="85">
        <v>5.5283564814814813E-3</v>
      </c>
      <c r="J38" s="69">
        <v>100</v>
      </c>
      <c r="K38" s="15">
        <v>9</v>
      </c>
      <c r="L38" s="70">
        <v>3.6931712962962964E-3</v>
      </c>
      <c r="M38" s="47">
        <v>100</v>
      </c>
      <c r="N38" s="10">
        <v>10</v>
      </c>
      <c r="O38" s="48">
        <v>6.6413194444444436E-3</v>
      </c>
      <c r="P38" s="34">
        <f t="shared" si="2"/>
        <v>400</v>
      </c>
      <c r="Q38" s="16">
        <v>6</v>
      </c>
      <c r="R38" s="35">
        <f t="shared" si="3"/>
        <v>1.7250578703703702E-2</v>
      </c>
    </row>
    <row r="39" spans="1:18" x14ac:dyDescent="0.2">
      <c r="A39" s="236" t="s">
        <v>84</v>
      </c>
      <c r="B39" s="25" t="s">
        <v>86</v>
      </c>
      <c r="C39" s="231">
        <v>58</v>
      </c>
      <c r="D39" s="101">
        <v>100</v>
      </c>
      <c r="E39" s="6">
        <v>6</v>
      </c>
      <c r="F39" s="104">
        <v>1.1809027777777777E-3</v>
      </c>
      <c r="G39" s="92">
        <v>100</v>
      </c>
      <c r="H39" s="9">
        <v>4</v>
      </c>
      <c r="I39" s="85">
        <v>4.537731481481482E-3</v>
      </c>
      <c r="J39" s="69">
        <v>98</v>
      </c>
      <c r="K39" s="15">
        <v>19</v>
      </c>
      <c r="L39" s="70">
        <v>3.0031249999999993E-3</v>
      </c>
      <c r="M39" s="47">
        <v>100</v>
      </c>
      <c r="N39" s="10">
        <v>5</v>
      </c>
      <c r="O39" s="48">
        <v>5.2990740740740741E-3</v>
      </c>
      <c r="P39" s="34">
        <f t="shared" si="2"/>
        <v>398</v>
      </c>
      <c r="Q39" s="16">
        <v>10</v>
      </c>
      <c r="R39" s="35">
        <f t="shared" si="3"/>
        <v>1.4020833333333333E-2</v>
      </c>
    </row>
    <row r="40" spans="1:18" x14ac:dyDescent="0.2">
      <c r="A40" s="236" t="s">
        <v>48</v>
      </c>
      <c r="B40" s="25" t="s">
        <v>87</v>
      </c>
      <c r="C40" s="231">
        <v>61</v>
      </c>
      <c r="D40" s="101">
        <v>100</v>
      </c>
      <c r="E40" s="6">
        <v>17</v>
      </c>
      <c r="F40" s="104">
        <v>1.8598379629629631E-3</v>
      </c>
      <c r="G40" s="92">
        <v>100</v>
      </c>
      <c r="H40" s="7">
        <v>9</v>
      </c>
      <c r="I40" s="85">
        <v>4.989236111111111E-3</v>
      </c>
      <c r="J40" s="69">
        <v>100</v>
      </c>
      <c r="K40" s="15">
        <v>14</v>
      </c>
      <c r="L40" s="70">
        <v>4.4005787037037043E-3</v>
      </c>
      <c r="M40" s="47">
        <v>100</v>
      </c>
      <c r="N40" s="10">
        <v>4</v>
      </c>
      <c r="O40" s="48">
        <v>5.2655092592592588E-3</v>
      </c>
      <c r="P40" s="34">
        <f t="shared" si="2"/>
        <v>400</v>
      </c>
      <c r="Q40" s="16">
        <v>3</v>
      </c>
      <c r="R40" s="35">
        <f t="shared" si="3"/>
        <v>1.6515162037037037E-2</v>
      </c>
    </row>
    <row r="41" spans="1:18" x14ac:dyDescent="0.2">
      <c r="A41" s="236" t="s">
        <v>48</v>
      </c>
      <c r="B41" s="25" t="s">
        <v>88</v>
      </c>
      <c r="C41" s="231">
        <v>60</v>
      </c>
      <c r="D41" s="101">
        <v>100</v>
      </c>
      <c r="E41" s="6">
        <v>8</v>
      </c>
      <c r="F41" s="104">
        <v>1.4239583333333333E-3</v>
      </c>
      <c r="G41" s="92">
        <v>100</v>
      </c>
      <c r="H41" s="9">
        <v>2</v>
      </c>
      <c r="I41" s="85">
        <v>3.952546296296296E-3</v>
      </c>
      <c r="J41" s="69">
        <v>98</v>
      </c>
      <c r="K41" s="15">
        <v>21</v>
      </c>
      <c r="L41" s="70">
        <v>3.2906250000000001E-3</v>
      </c>
      <c r="M41" s="47">
        <v>100</v>
      </c>
      <c r="N41" s="10">
        <v>1</v>
      </c>
      <c r="O41" s="48">
        <v>4.7701388888888889E-3</v>
      </c>
      <c r="P41" s="34">
        <f t="shared" si="2"/>
        <v>398</v>
      </c>
      <c r="Q41" s="16">
        <v>9</v>
      </c>
      <c r="R41" s="35">
        <f t="shared" si="3"/>
        <v>1.3437268518518519E-2</v>
      </c>
    </row>
    <row r="42" spans="1:18" x14ac:dyDescent="0.2">
      <c r="A42" s="236" t="s">
        <v>48</v>
      </c>
      <c r="B42" s="25" t="s">
        <v>89</v>
      </c>
      <c r="C42" s="231">
        <v>63</v>
      </c>
      <c r="D42" s="101">
        <v>100</v>
      </c>
      <c r="E42" s="6">
        <v>12</v>
      </c>
      <c r="F42" s="104">
        <v>1.6001157407407407E-3</v>
      </c>
      <c r="G42" s="92">
        <v>98</v>
      </c>
      <c r="H42" s="7">
        <v>27</v>
      </c>
      <c r="I42" s="85">
        <v>5.9984953703703702E-3</v>
      </c>
      <c r="J42" s="69">
        <v>100</v>
      </c>
      <c r="K42" s="15">
        <v>8</v>
      </c>
      <c r="L42" s="70">
        <v>3.6142361111111115E-3</v>
      </c>
      <c r="M42" s="47">
        <v>100</v>
      </c>
      <c r="N42" s="10">
        <v>3</v>
      </c>
      <c r="O42" s="48">
        <v>5.0881944444444447E-3</v>
      </c>
      <c r="P42" s="34">
        <f t="shared" si="2"/>
        <v>398</v>
      </c>
      <c r="Q42" s="16">
        <v>11</v>
      </c>
      <c r="R42" s="35">
        <f t="shared" si="3"/>
        <v>1.6301041666666665E-2</v>
      </c>
    </row>
    <row r="43" spans="1:18" ht="17" thickBot="1" x14ac:dyDescent="0.25">
      <c r="A43" s="237" t="s">
        <v>48</v>
      </c>
      <c r="B43" s="238" t="s">
        <v>90</v>
      </c>
      <c r="C43" s="239">
        <v>62</v>
      </c>
      <c r="D43" s="101">
        <v>100</v>
      </c>
      <c r="E43" s="6">
        <v>19</v>
      </c>
      <c r="F43" s="104">
        <v>1.9513888888888888E-3</v>
      </c>
      <c r="G43" s="92">
        <v>96</v>
      </c>
      <c r="H43" s="9">
        <v>32</v>
      </c>
      <c r="I43" s="85">
        <v>5.3265046296296298E-3</v>
      </c>
      <c r="J43" s="69">
        <v>100</v>
      </c>
      <c r="K43" s="15">
        <v>12</v>
      </c>
      <c r="L43" s="70">
        <v>3.7745370370370367E-3</v>
      </c>
      <c r="M43" s="47">
        <v>100</v>
      </c>
      <c r="N43" s="10">
        <v>6</v>
      </c>
      <c r="O43" s="48">
        <v>5.5736111111111116E-3</v>
      </c>
      <c r="P43" s="34">
        <f t="shared" si="2"/>
        <v>396</v>
      </c>
      <c r="Q43" s="16">
        <v>22</v>
      </c>
      <c r="R43" s="35">
        <f t="shared" si="3"/>
        <v>1.6626041666666667E-2</v>
      </c>
    </row>
    <row r="44" spans="1:18" s="12" customFormat="1" ht="17" thickBot="1" x14ac:dyDescent="0.25">
      <c r="D44" s="39"/>
      <c r="F44" s="40"/>
      <c r="G44" s="39"/>
      <c r="I44" s="40"/>
      <c r="J44" s="39"/>
      <c r="L44" s="40"/>
      <c r="M44" s="39"/>
      <c r="O44" s="40"/>
      <c r="P44" s="39"/>
      <c r="R44" s="40"/>
    </row>
    <row r="45" spans="1:18" ht="17" thickBot="1" x14ac:dyDescent="0.25">
      <c r="A45" s="599" t="s">
        <v>91</v>
      </c>
      <c r="B45" s="600"/>
      <c r="C45" s="218"/>
      <c r="D45" s="601" t="s">
        <v>32</v>
      </c>
      <c r="E45" s="602"/>
      <c r="F45" s="602"/>
      <c r="G45" s="603" t="s">
        <v>33</v>
      </c>
      <c r="H45" s="603"/>
      <c r="I45" s="603"/>
      <c r="J45" s="604" t="s">
        <v>34</v>
      </c>
      <c r="K45" s="604"/>
      <c r="L45" s="604"/>
      <c r="M45" s="605" t="s">
        <v>51</v>
      </c>
      <c r="N45" s="605"/>
      <c r="O45" s="605"/>
      <c r="P45" s="606" t="s">
        <v>26</v>
      </c>
      <c r="Q45" s="606"/>
      <c r="R45" s="607"/>
    </row>
    <row r="46" spans="1:18" ht="36" thickTop="1" thickBot="1" x14ac:dyDescent="0.25">
      <c r="A46" s="219" t="s">
        <v>14</v>
      </c>
      <c r="B46" s="26" t="s">
        <v>15</v>
      </c>
      <c r="C46" s="220"/>
      <c r="D46" s="169" t="s">
        <v>16</v>
      </c>
      <c r="E46" s="170" t="s">
        <v>38</v>
      </c>
      <c r="F46" s="171" t="s">
        <v>17</v>
      </c>
      <c r="G46" s="172" t="s">
        <v>16</v>
      </c>
      <c r="H46" s="173" t="s">
        <v>38</v>
      </c>
      <c r="I46" s="174" t="s">
        <v>17</v>
      </c>
      <c r="J46" s="175" t="s">
        <v>16</v>
      </c>
      <c r="K46" s="176" t="s">
        <v>38</v>
      </c>
      <c r="L46" s="175" t="s">
        <v>17</v>
      </c>
      <c r="M46" s="177" t="s">
        <v>92</v>
      </c>
      <c r="N46" s="178" t="s">
        <v>38</v>
      </c>
      <c r="O46" s="179" t="s">
        <v>17</v>
      </c>
      <c r="P46" s="180" t="s">
        <v>16</v>
      </c>
      <c r="Q46" s="181" t="s">
        <v>38</v>
      </c>
      <c r="R46" s="142" t="s">
        <v>17</v>
      </c>
    </row>
    <row r="47" spans="1:18" x14ac:dyDescent="0.2">
      <c r="A47" s="221" t="s">
        <v>39</v>
      </c>
      <c r="B47" s="27" t="s">
        <v>93</v>
      </c>
      <c r="C47" s="222"/>
      <c r="D47" s="162">
        <v>100</v>
      </c>
      <c r="E47" s="153">
        <v>2</v>
      </c>
      <c r="F47" s="163">
        <v>1.0983796296296295E-3</v>
      </c>
      <c r="G47" s="164">
        <v>100</v>
      </c>
      <c r="H47" s="121">
        <v>1</v>
      </c>
      <c r="I47" s="165">
        <v>4.343865740740741E-3</v>
      </c>
      <c r="J47" s="72">
        <v>100</v>
      </c>
      <c r="K47" s="19">
        <v>1</v>
      </c>
      <c r="L47" s="155">
        <v>3.2938657407407413E-3</v>
      </c>
      <c r="M47" s="166">
        <v>98</v>
      </c>
      <c r="N47" s="167">
        <v>15</v>
      </c>
      <c r="O47" s="168">
        <v>7.5777777777777779E-3</v>
      </c>
      <c r="P47" s="125">
        <f t="shared" ref="P47:P73" si="4">SUM(D47+G47+J47+M47)</f>
        <v>398</v>
      </c>
      <c r="Q47" s="126">
        <v>5</v>
      </c>
      <c r="R47" s="127">
        <f t="shared" ref="R47:R73" si="5">SUM(F47+I47+L47+O47)</f>
        <v>1.6313888888888888E-2</v>
      </c>
    </row>
    <row r="48" spans="1:18" x14ac:dyDescent="0.2">
      <c r="A48" s="223" t="s">
        <v>39</v>
      </c>
      <c r="B48" s="28" t="s">
        <v>94</v>
      </c>
      <c r="C48" s="224"/>
      <c r="D48" s="101">
        <v>100</v>
      </c>
      <c r="E48" s="6">
        <v>10</v>
      </c>
      <c r="F48" s="108">
        <v>1.5346064814814816E-3</v>
      </c>
      <c r="G48" s="84">
        <v>96</v>
      </c>
      <c r="H48" s="7">
        <v>22</v>
      </c>
      <c r="I48" s="88">
        <v>6.7163194444444449E-3</v>
      </c>
      <c r="J48" s="69">
        <v>92</v>
      </c>
      <c r="K48" s="15">
        <v>26</v>
      </c>
      <c r="L48" s="73">
        <v>5.5034722222222221E-3</v>
      </c>
      <c r="M48" s="58">
        <v>98</v>
      </c>
      <c r="N48" s="8">
        <v>21</v>
      </c>
      <c r="O48" s="59">
        <v>9.4905092592592593E-3</v>
      </c>
      <c r="P48" s="34">
        <f t="shared" si="4"/>
        <v>386</v>
      </c>
      <c r="Q48" s="16">
        <v>25</v>
      </c>
      <c r="R48" s="35">
        <f t="shared" si="5"/>
        <v>2.3244907407407409E-2</v>
      </c>
    </row>
    <row r="49" spans="1:18" x14ac:dyDescent="0.2">
      <c r="A49" s="223" t="s">
        <v>57</v>
      </c>
      <c r="B49" s="28" t="s">
        <v>95</v>
      </c>
      <c r="C49" s="224"/>
      <c r="D49" s="101">
        <v>100</v>
      </c>
      <c r="E49" s="6">
        <v>6</v>
      </c>
      <c r="F49" s="107">
        <v>1.4319444444444442E-3</v>
      </c>
      <c r="G49" s="84">
        <v>100</v>
      </c>
      <c r="H49" s="7">
        <v>6</v>
      </c>
      <c r="I49" s="88">
        <v>5.8201388888888886E-3</v>
      </c>
      <c r="J49" s="69">
        <v>96</v>
      </c>
      <c r="K49" s="15">
        <v>21</v>
      </c>
      <c r="L49" s="73">
        <v>5.5824074074074075E-3</v>
      </c>
      <c r="M49" s="58">
        <v>100</v>
      </c>
      <c r="N49" s="8">
        <v>7</v>
      </c>
      <c r="O49" s="59">
        <v>7.6467592592592594E-3</v>
      </c>
      <c r="P49" s="34">
        <f t="shared" si="4"/>
        <v>396</v>
      </c>
      <c r="Q49" s="16">
        <v>8</v>
      </c>
      <c r="R49" s="35">
        <f t="shared" si="5"/>
        <v>2.0481249999999999E-2</v>
      </c>
    </row>
    <row r="50" spans="1:18" x14ac:dyDescent="0.2">
      <c r="A50" s="223" t="s">
        <v>57</v>
      </c>
      <c r="B50" s="28" t="s">
        <v>96</v>
      </c>
      <c r="C50" s="224"/>
      <c r="D50" s="101">
        <v>100</v>
      </c>
      <c r="E50" s="6">
        <v>13</v>
      </c>
      <c r="F50" s="107">
        <v>1.8525462962962964E-3</v>
      </c>
      <c r="G50" s="84">
        <v>96</v>
      </c>
      <c r="H50" s="7">
        <v>23</v>
      </c>
      <c r="I50" s="88">
        <v>6.9468750000000008E-3</v>
      </c>
      <c r="J50" s="69">
        <v>100</v>
      </c>
      <c r="K50" s="15">
        <v>4</v>
      </c>
      <c r="L50" s="73">
        <v>4.279861111111111E-3</v>
      </c>
      <c r="M50" s="58">
        <v>98</v>
      </c>
      <c r="N50" s="8">
        <v>20</v>
      </c>
      <c r="O50" s="59">
        <v>8.68599537037037E-3</v>
      </c>
      <c r="P50" s="34">
        <f t="shared" si="4"/>
        <v>394</v>
      </c>
      <c r="Q50" s="16">
        <v>16</v>
      </c>
      <c r="R50" s="35">
        <f t="shared" si="5"/>
        <v>2.1765277777777779E-2</v>
      </c>
    </row>
    <row r="51" spans="1:18" x14ac:dyDescent="0.2">
      <c r="A51" s="223" t="s">
        <v>97</v>
      </c>
      <c r="B51" s="28" t="s">
        <v>98</v>
      </c>
      <c r="C51" s="224"/>
      <c r="D51" s="101">
        <v>100</v>
      </c>
      <c r="E51" s="6">
        <v>7</v>
      </c>
      <c r="F51" s="107">
        <v>1.4376157407407408E-3</v>
      </c>
      <c r="G51" s="84">
        <v>90</v>
      </c>
      <c r="H51" s="7">
        <v>27</v>
      </c>
      <c r="I51" s="88">
        <v>9.5096064814814817E-3</v>
      </c>
      <c r="J51" s="69">
        <v>98</v>
      </c>
      <c r="K51" s="15">
        <v>18</v>
      </c>
      <c r="L51" s="73">
        <v>4.5276620370370375E-3</v>
      </c>
      <c r="M51" s="58">
        <v>100</v>
      </c>
      <c r="N51" s="8">
        <v>6</v>
      </c>
      <c r="O51" s="59">
        <v>7.6135416666666669E-3</v>
      </c>
      <c r="P51" s="34">
        <f t="shared" si="4"/>
        <v>388</v>
      </c>
      <c r="Q51" s="16">
        <v>24</v>
      </c>
      <c r="R51" s="36">
        <f t="shared" si="5"/>
        <v>2.3088425925925929E-2</v>
      </c>
    </row>
    <row r="52" spans="1:18" x14ac:dyDescent="0.2">
      <c r="A52" s="223" t="s">
        <v>59</v>
      </c>
      <c r="B52" s="28" t="s">
        <v>99</v>
      </c>
      <c r="C52" s="224"/>
      <c r="D52" s="101">
        <v>100</v>
      </c>
      <c r="E52" s="6">
        <v>1</v>
      </c>
      <c r="F52" s="102">
        <v>8.9803240740740729E-4</v>
      </c>
      <c r="G52" s="84">
        <v>100</v>
      </c>
      <c r="H52" s="7">
        <v>3</v>
      </c>
      <c r="I52" s="85">
        <v>5.3586805555555549E-3</v>
      </c>
      <c r="J52" s="69">
        <v>98</v>
      </c>
      <c r="K52" s="15">
        <v>12</v>
      </c>
      <c r="L52" s="70">
        <v>3.521064814814815E-3</v>
      </c>
      <c r="M52" s="58">
        <v>94</v>
      </c>
      <c r="N52" s="8">
        <v>27</v>
      </c>
      <c r="O52" s="60">
        <v>6.6675925925925921E-3</v>
      </c>
      <c r="P52" s="34">
        <f t="shared" si="4"/>
        <v>392</v>
      </c>
      <c r="Q52" s="16">
        <v>18</v>
      </c>
      <c r="R52" s="35">
        <f t="shared" si="5"/>
        <v>1.6445370370370371E-2</v>
      </c>
    </row>
    <row r="53" spans="1:18" x14ac:dyDescent="0.2">
      <c r="A53" s="223" t="s">
        <v>100</v>
      </c>
      <c r="B53" s="28" t="s">
        <v>101</v>
      </c>
      <c r="C53" s="224"/>
      <c r="D53" s="101">
        <v>100</v>
      </c>
      <c r="E53" s="6">
        <v>20</v>
      </c>
      <c r="F53" s="104">
        <v>2.1614583333333334E-3</v>
      </c>
      <c r="G53" s="84">
        <v>100</v>
      </c>
      <c r="H53" s="7">
        <v>10</v>
      </c>
      <c r="I53" s="85">
        <v>7.4627314814814825E-3</v>
      </c>
      <c r="J53" s="69">
        <v>98</v>
      </c>
      <c r="K53" s="15">
        <v>14</v>
      </c>
      <c r="L53" s="70">
        <v>3.7714120370370367E-3</v>
      </c>
      <c r="M53" s="58">
        <v>98</v>
      </c>
      <c r="N53" s="8">
        <v>16</v>
      </c>
      <c r="O53" s="60">
        <v>7.7122685185185176E-3</v>
      </c>
      <c r="P53" s="34">
        <f t="shared" si="4"/>
        <v>396</v>
      </c>
      <c r="Q53" s="16">
        <v>9</v>
      </c>
      <c r="R53" s="35">
        <f t="shared" si="5"/>
        <v>2.1107870370370371E-2</v>
      </c>
    </row>
    <row r="54" spans="1:18" x14ac:dyDescent="0.2">
      <c r="A54" s="223" t="s">
        <v>100</v>
      </c>
      <c r="B54" s="28" t="s">
        <v>102</v>
      </c>
      <c r="C54" s="224"/>
      <c r="D54" s="101">
        <v>100</v>
      </c>
      <c r="E54" s="6">
        <v>22</v>
      </c>
      <c r="F54" s="102">
        <v>2.2535879629629629E-3</v>
      </c>
      <c r="G54" s="84">
        <v>98</v>
      </c>
      <c r="H54" s="7">
        <v>18</v>
      </c>
      <c r="I54" s="85">
        <v>7.6663194444444444E-3</v>
      </c>
      <c r="J54" s="69">
        <v>100</v>
      </c>
      <c r="K54" s="15">
        <v>7</v>
      </c>
      <c r="L54" s="74">
        <v>4.773958333333334E-3</v>
      </c>
      <c r="M54" s="61">
        <v>98</v>
      </c>
      <c r="N54" s="8">
        <v>19</v>
      </c>
      <c r="O54" s="60">
        <v>8.3484953703703707E-3</v>
      </c>
      <c r="P54" s="34">
        <f t="shared" si="4"/>
        <v>396</v>
      </c>
      <c r="Q54" s="16">
        <v>10</v>
      </c>
      <c r="R54" s="35">
        <f t="shared" si="5"/>
        <v>2.3042361111111111E-2</v>
      </c>
    </row>
    <row r="55" spans="1:18" x14ac:dyDescent="0.2">
      <c r="A55" s="223" t="s">
        <v>100</v>
      </c>
      <c r="B55" s="28" t="s">
        <v>103</v>
      </c>
      <c r="C55" s="224"/>
      <c r="D55" s="101">
        <v>100</v>
      </c>
      <c r="E55" s="6">
        <v>9</v>
      </c>
      <c r="F55" s="104">
        <v>1.5100694444444443E-3</v>
      </c>
      <c r="G55" s="84">
        <v>98</v>
      </c>
      <c r="H55" s="7">
        <v>19</v>
      </c>
      <c r="I55" s="85">
        <v>7.7959490740740732E-3</v>
      </c>
      <c r="J55" s="69">
        <v>96</v>
      </c>
      <c r="K55" s="15">
        <v>19</v>
      </c>
      <c r="L55" s="70">
        <v>3.3694444444444444E-3</v>
      </c>
      <c r="M55" s="58">
        <v>100</v>
      </c>
      <c r="N55" s="8">
        <v>10</v>
      </c>
      <c r="O55" s="60">
        <v>8.3318287037037041E-3</v>
      </c>
      <c r="P55" s="34">
        <f t="shared" si="4"/>
        <v>394</v>
      </c>
      <c r="Q55" s="16">
        <v>15</v>
      </c>
      <c r="R55" s="35">
        <f t="shared" si="5"/>
        <v>2.1007291666666664E-2</v>
      </c>
    </row>
    <row r="56" spans="1:18" x14ac:dyDescent="0.2">
      <c r="A56" s="223" t="s">
        <v>100</v>
      </c>
      <c r="B56" s="28" t="s">
        <v>104</v>
      </c>
      <c r="C56" s="224"/>
      <c r="D56" s="101">
        <v>100</v>
      </c>
      <c r="E56" s="6">
        <v>14</v>
      </c>
      <c r="F56" s="104">
        <v>1.8583333333333334E-3</v>
      </c>
      <c r="G56" s="84">
        <v>96</v>
      </c>
      <c r="H56" s="7">
        <v>26</v>
      </c>
      <c r="I56" s="85">
        <v>8.8576388888888889E-3</v>
      </c>
      <c r="J56" s="69">
        <v>100</v>
      </c>
      <c r="K56" s="15">
        <v>6</v>
      </c>
      <c r="L56" s="70">
        <v>4.5026620370370368E-3</v>
      </c>
      <c r="M56" s="58">
        <v>98</v>
      </c>
      <c r="N56" s="8">
        <v>24</v>
      </c>
      <c r="O56" s="60">
        <v>1.033599537037037E-2</v>
      </c>
      <c r="P56" s="34">
        <f t="shared" si="4"/>
        <v>394</v>
      </c>
      <c r="Q56" s="16">
        <v>17</v>
      </c>
      <c r="R56" s="35">
        <f t="shared" si="5"/>
        <v>2.5554629629629629E-2</v>
      </c>
    </row>
    <row r="57" spans="1:18" x14ac:dyDescent="0.2">
      <c r="A57" s="223" t="s">
        <v>100</v>
      </c>
      <c r="B57" s="28" t="s">
        <v>105</v>
      </c>
      <c r="C57" s="224"/>
      <c r="D57" s="101">
        <v>100</v>
      </c>
      <c r="E57" s="6">
        <v>18</v>
      </c>
      <c r="F57" s="102">
        <v>2.055787037037037E-3</v>
      </c>
      <c r="G57" s="84">
        <v>96</v>
      </c>
      <c r="H57" s="7">
        <v>25</v>
      </c>
      <c r="I57" s="85">
        <v>8.8134259259259259E-3</v>
      </c>
      <c r="J57" s="69">
        <v>98</v>
      </c>
      <c r="K57" s="15">
        <v>15</v>
      </c>
      <c r="L57" s="70">
        <v>4.1950231481481482E-3</v>
      </c>
      <c r="M57" s="58">
        <v>98</v>
      </c>
      <c r="N57" s="8">
        <v>22</v>
      </c>
      <c r="O57" s="60">
        <v>9.8851851851851861E-3</v>
      </c>
      <c r="P57" s="34">
        <f t="shared" si="4"/>
        <v>392</v>
      </c>
      <c r="Q57" s="16">
        <v>20</v>
      </c>
      <c r="R57" s="35">
        <f t="shared" si="5"/>
        <v>2.4949421296296299E-2</v>
      </c>
    </row>
    <row r="58" spans="1:18" x14ac:dyDescent="0.2">
      <c r="A58" s="223" t="s">
        <v>100</v>
      </c>
      <c r="B58" s="28" t="s">
        <v>106</v>
      </c>
      <c r="C58" s="224"/>
      <c r="D58" s="101">
        <v>98</v>
      </c>
      <c r="E58" s="6">
        <v>25</v>
      </c>
      <c r="F58" s="104">
        <v>1.5567129629629629E-3</v>
      </c>
      <c r="G58" s="84">
        <v>98</v>
      </c>
      <c r="H58" s="7">
        <v>15</v>
      </c>
      <c r="I58" s="85">
        <v>7.2222222222222228E-3</v>
      </c>
      <c r="J58" s="69">
        <v>92</v>
      </c>
      <c r="K58" s="15">
        <v>25</v>
      </c>
      <c r="L58" s="70">
        <v>4.2168981481481476E-3</v>
      </c>
      <c r="M58" s="58">
        <v>100</v>
      </c>
      <c r="N58" s="8">
        <v>8</v>
      </c>
      <c r="O58" s="60">
        <v>7.8989583333333325E-3</v>
      </c>
      <c r="P58" s="34">
        <f t="shared" si="4"/>
        <v>388</v>
      </c>
      <c r="Q58" s="16">
        <v>22</v>
      </c>
      <c r="R58" s="35">
        <f t="shared" si="5"/>
        <v>2.0894791666666662E-2</v>
      </c>
    </row>
    <row r="59" spans="1:18" x14ac:dyDescent="0.2">
      <c r="A59" s="223" t="s">
        <v>100</v>
      </c>
      <c r="B59" s="28" t="s">
        <v>107</v>
      </c>
      <c r="C59" s="224"/>
      <c r="D59" s="101">
        <v>100</v>
      </c>
      <c r="E59" s="6">
        <v>15</v>
      </c>
      <c r="F59" s="104">
        <v>1.8587962962962965E-3</v>
      </c>
      <c r="G59" s="84">
        <v>96</v>
      </c>
      <c r="H59" s="7">
        <v>24</v>
      </c>
      <c r="I59" s="85">
        <v>8.1166666666666661E-3</v>
      </c>
      <c r="J59" s="69">
        <v>94</v>
      </c>
      <c r="K59" s="15">
        <v>23</v>
      </c>
      <c r="L59" s="70">
        <v>4.6925925925925928E-3</v>
      </c>
      <c r="M59" s="58">
        <v>98</v>
      </c>
      <c r="N59" s="8">
        <v>17</v>
      </c>
      <c r="O59" s="60">
        <v>7.7546296296296287E-3</v>
      </c>
      <c r="P59" s="34">
        <f t="shared" si="4"/>
        <v>388</v>
      </c>
      <c r="Q59" s="16">
        <v>23</v>
      </c>
      <c r="R59" s="36">
        <f t="shared" si="5"/>
        <v>2.2422685185185184E-2</v>
      </c>
    </row>
    <row r="60" spans="1:18" x14ac:dyDescent="0.2">
      <c r="A60" s="223" t="s">
        <v>100</v>
      </c>
      <c r="B60" s="28" t="s">
        <v>108</v>
      </c>
      <c r="C60" s="224"/>
      <c r="D60" s="101">
        <v>88</v>
      </c>
      <c r="E60" s="6">
        <v>27</v>
      </c>
      <c r="F60" s="102">
        <v>4.5078703703703704E-3</v>
      </c>
      <c r="G60" s="84">
        <v>100</v>
      </c>
      <c r="H60" s="7">
        <v>13</v>
      </c>
      <c r="I60" s="85">
        <v>1.0039814814814814E-2</v>
      </c>
      <c r="J60" s="69">
        <v>100</v>
      </c>
      <c r="K60" s="15">
        <v>10</v>
      </c>
      <c r="L60" s="70">
        <v>5.3085648148148146E-3</v>
      </c>
      <c r="M60" s="58">
        <v>96</v>
      </c>
      <c r="N60" s="8">
        <v>26</v>
      </c>
      <c r="O60" s="60">
        <v>1.1924189814814815E-2</v>
      </c>
      <c r="P60" s="34">
        <f t="shared" si="4"/>
        <v>384</v>
      </c>
      <c r="Q60" s="16">
        <v>27</v>
      </c>
      <c r="R60" s="35">
        <f t="shared" si="5"/>
        <v>3.1780439814814813E-2</v>
      </c>
    </row>
    <row r="61" spans="1:18" x14ac:dyDescent="0.2">
      <c r="A61" s="223" t="s">
        <v>41</v>
      </c>
      <c r="B61" s="28" t="s">
        <v>109</v>
      </c>
      <c r="C61" s="224"/>
      <c r="D61" s="101">
        <v>100</v>
      </c>
      <c r="E61" s="6">
        <v>21</v>
      </c>
      <c r="F61" s="104">
        <v>2.180208333333333E-3</v>
      </c>
      <c r="G61" s="84">
        <v>100</v>
      </c>
      <c r="H61" s="7">
        <v>11</v>
      </c>
      <c r="I61" s="85">
        <v>7.4630787037037035E-3</v>
      </c>
      <c r="J61" s="69">
        <v>98</v>
      </c>
      <c r="K61" s="15">
        <v>16</v>
      </c>
      <c r="L61" s="70">
        <v>4.2303240740740747E-3</v>
      </c>
      <c r="M61" s="58">
        <v>100</v>
      </c>
      <c r="N61" s="8">
        <v>12</v>
      </c>
      <c r="O61" s="60">
        <v>9.1258101851851865E-3</v>
      </c>
      <c r="P61" s="37">
        <f t="shared" si="4"/>
        <v>398</v>
      </c>
      <c r="Q61" s="16">
        <v>7</v>
      </c>
      <c r="R61" s="38">
        <f t="shared" si="5"/>
        <v>2.2999421296296299E-2</v>
      </c>
    </row>
    <row r="62" spans="1:18" x14ac:dyDescent="0.2">
      <c r="A62" s="223" t="s">
        <v>41</v>
      </c>
      <c r="B62" s="28" t="s">
        <v>110</v>
      </c>
      <c r="C62" s="224"/>
      <c r="D62" s="101">
        <v>100</v>
      </c>
      <c r="E62" s="6">
        <v>12</v>
      </c>
      <c r="F62" s="104">
        <v>1.6337962962962964E-3</v>
      </c>
      <c r="G62" s="84">
        <v>96</v>
      </c>
      <c r="H62" s="7">
        <v>20</v>
      </c>
      <c r="I62" s="85">
        <v>4.6542824074074073E-3</v>
      </c>
      <c r="J62" s="69">
        <v>98</v>
      </c>
      <c r="K62" s="15">
        <v>11</v>
      </c>
      <c r="L62" s="70">
        <v>2.9481481481481477E-3</v>
      </c>
      <c r="M62" s="58">
        <v>100</v>
      </c>
      <c r="N62" s="8">
        <v>3</v>
      </c>
      <c r="O62" s="60">
        <v>6.8123842592592602E-3</v>
      </c>
      <c r="P62" s="34">
        <f t="shared" si="4"/>
        <v>394</v>
      </c>
      <c r="Q62" s="16">
        <v>11</v>
      </c>
      <c r="R62" s="35">
        <f t="shared" si="5"/>
        <v>1.6048611111111111E-2</v>
      </c>
    </row>
    <row r="63" spans="1:18" x14ac:dyDescent="0.2">
      <c r="A63" s="223" t="s">
        <v>41</v>
      </c>
      <c r="B63" s="28" t="s">
        <v>111</v>
      </c>
      <c r="C63" s="224"/>
      <c r="D63" s="101">
        <v>100</v>
      </c>
      <c r="E63" s="6">
        <v>5</v>
      </c>
      <c r="F63" s="104">
        <v>1.3081018518518517E-3</v>
      </c>
      <c r="G63" s="84">
        <v>98</v>
      </c>
      <c r="H63" s="7">
        <v>14</v>
      </c>
      <c r="I63" s="85">
        <v>6.163541666666667E-3</v>
      </c>
      <c r="J63" s="69">
        <v>96</v>
      </c>
      <c r="K63" s="15">
        <v>20</v>
      </c>
      <c r="L63" s="70">
        <v>3.7438657407407407E-3</v>
      </c>
      <c r="M63" s="58">
        <v>100</v>
      </c>
      <c r="N63" s="8">
        <v>4</v>
      </c>
      <c r="O63" s="60">
        <v>7.2659722222222214E-3</v>
      </c>
      <c r="P63" s="34">
        <f t="shared" si="4"/>
        <v>394</v>
      </c>
      <c r="Q63" s="16">
        <v>13</v>
      </c>
      <c r="R63" s="36">
        <f t="shared" si="5"/>
        <v>1.8481481481481481E-2</v>
      </c>
    </row>
    <row r="64" spans="1:18" x14ac:dyDescent="0.2">
      <c r="A64" s="223" t="s">
        <v>41</v>
      </c>
      <c r="B64" s="28" t="s">
        <v>112</v>
      </c>
      <c r="C64" s="224"/>
      <c r="D64" s="109">
        <v>96</v>
      </c>
      <c r="E64" s="6">
        <v>26</v>
      </c>
      <c r="F64" s="104">
        <v>1.9802083333333334E-3</v>
      </c>
      <c r="G64" s="92">
        <v>100</v>
      </c>
      <c r="H64" s="7">
        <v>8</v>
      </c>
      <c r="I64" s="85">
        <v>6.2445601851851855E-3</v>
      </c>
      <c r="J64" s="76">
        <v>90</v>
      </c>
      <c r="K64" s="15">
        <v>27</v>
      </c>
      <c r="L64" s="77">
        <v>6.59363425925926E-3</v>
      </c>
      <c r="M64" s="62">
        <v>98</v>
      </c>
      <c r="N64" s="8">
        <v>23</v>
      </c>
      <c r="O64" s="60">
        <v>1.0082754629629631E-2</v>
      </c>
      <c r="P64" s="34">
        <f t="shared" si="4"/>
        <v>384</v>
      </c>
      <c r="Q64" s="16">
        <v>26</v>
      </c>
      <c r="R64" s="35">
        <f t="shared" si="5"/>
        <v>2.4901157407407407E-2</v>
      </c>
    </row>
    <row r="65" spans="1:18" x14ac:dyDescent="0.2">
      <c r="A65" s="223" t="s">
        <v>43</v>
      </c>
      <c r="B65" s="28" t="s">
        <v>113</v>
      </c>
      <c r="C65" s="224"/>
      <c r="D65" s="101">
        <v>100</v>
      </c>
      <c r="E65" s="6">
        <v>17</v>
      </c>
      <c r="F65" s="104">
        <v>1.9837962962962964E-3</v>
      </c>
      <c r="G65" s="84">
        <v>98</v>
      </c>
      <c r="H65" s="7">
        <v>17</v>
      </c>
      <c r="I65" s="85">
        <v>7.4579861111111105E-3</v>
      </c>
      <c r="J65" s="69">
        <v>98</v>
      </c>
      <c r="K65" s="15">
        <v>13</v>
      </c>
      <c r="L65" s="70">
        <v>3.5384259259259258E-3</v>
      </c>
      <c r="M65" s="58">
        <v>98</v>
      </c>
      <c r="N65" s="8">
        <v>13</v>
      </c>
      <c r="O65" s="60">
        <v>7.1495370370370376E-3</v>
      </c>
      <c r="P65" s="34">
        <f t="shared" si="4"/>
        <v>394</v>
      </c>
      <c r="Q65" s="16">
        <v>14</v>
      </c>
      <c r="R65" s="35">
        <f t="shared" si="5"/>
        <v>2.0129745370370371E-2</v>
      </c>
    </row>
    <row r="66" spans="1:18" x14ac:dyDescent="0.2">
      <c r="A66" s="223" t="s">
        <v>70</v>
      </c>
      <c r="B66" s="28" t="s">
        <v>114</v>
      </c>
      <c r="C66" s="224"/>
      <c r="D66" s="101">
        <v>100</v>
      </c>
      <c r="E66" s="6">
        <v>19</v>
      </c>
      <c r="F66" s="104">
        <v>2.1181712962962964E-3</v>
      </c>
      <c r="G66" s="84">
        <v>100</v>
      </c>
      <c r="H66" s="7">
        <v>9</v>
      </c>
      <c r="I66" s="85">
        <v>6.3906250000000005E-3</v>
      </c>
      <c r="J66" s="69">
        <v>100</v>
      </c>
      <c r="K66" s="15">
        <v>8</v>
      </c>
      <c r="L66" s="70">
        <v>5.1451388888888892E-3</v>
      </c>
      <c r="M66" s="58">
        <v>100</v>
      </c>
      <c r="N66" s="8">
        <v>11</v>
      </c>
      <c r="O66" s="60">
        <v>9.0190972222222218E-3</v>
      </c>
      <c r="P66" s="34">
        <f t="shared" si="4"/>
        <v>400</v>
      </c>
      <c r="Q66" s="16">
        <v>3</v>
      </c>
      <c r="R66" s="36">
        <f t="shared" si="5"/>
        <v>2.2673032407407409E-2</v>
      </c>
    </row>
    <row r="67" spans="1:18" x14ac:dyDescent="0.2">
      <c r="A67" s="223" t="s">
        <v>70</v>
      </c>
      <c r="B67" s="28" t="s">
        <v>115</v>
      </c>
      <c r="C67" s="224"/>
      <c r="D67" s="101">
        <v>100</v>
      </c>
      <c r="E67" s="6">
        <v>8</v>
      </c>
      <c r="F67" s="104">
        <v>1.4770833333333331E-3</v>
      </c>
      <c r="G67" s="84">
        <v>100</v>
      </c>
      <c r="H67" s="7">
        <v>12</v>
      </c>
      <c r="I67" s="85">
        <v>8.5018518518518525E-3</v>
      </c>
      <c r="J67" s="69">
        <v>100</v>
      </c>
      <c r="K67" s="15">
        <v>9</v>
      </c>
      <c r="L67" s="70">
        <v>5.1733796296296293E-3</v>
      </c>
      <c r="M67" s="58">
        <v>100</v>
      </c>
      <c r="N67" s="8">
        <v>9</v>
      </c>
      <c r="O67" s="60">
        <v>8.2233796296296308E-3</v>
      </c>
      <c r="P67" s="34">
        <f t="shared" si="4"/>
        <v>400</v>
      </c>
      <c r="Q67" s="16">
        <v>4</v>
      </c>
      <c r="R67" s="35">
        <f t="shared" si="5"/>
        <v>2.3375694444444449E-2</v>
      </c>
    </row>
    <row r="68" spans="1:18" x14ac:dyDescent="0.2">
      <c r="A68" s="223" t="s">
        <v>72</v>
      </c>
      <c r="B68" s="28" t="s">
        <v>116</v>
      </c>
      <c r="C68" s="224"/>
      <c r="D68" s="101">
        <v>100</v>
      </c>
      <c r="E68" s="6">
        <v>24</v>
      </c>
      <c r="F68" s="104">
        <v>2.6202546296296299E-3</v>
      </c>
      <c r="G68" s="84">
        <v>98</v>
      </c>
      <c r="H68" s="7">
        <v>16</v>
      </c>
      <c r="I68" s="85">
        <v>7.3313657407407416E-3</v>
      </c>
      <c r="J68" s="69">
        <v>96</v>
      </c>
      <c r="K68" s="15">
        <v>22</v>
      </c>
      <c r="L68" s="70">
        <v>6.5090277777777768E-3</v>
      </c>
      <c r="M68" s="58">
        <v>98</v>
      </c>
      <c r="N68" s="8">
        <v>25</v>
      </c>
      <c r="O68" s="60">
        <v>1.1600810185185184E-2</v>
      </c>
      <c r="P68" s="34">
        <f t="shared" si="4"/>
        <v>392</v>
      </c>
      <c r="Q68" s="16">
        <v>21</v>
      </c>
      <c r="R68" s="35">
        <f t="shared" si="5"/>
        <v>2.8061458333333331E-2</v>
      </c>
    </row>
    <row r="69" spans="1:18" x14ac:dyDescent="0.2">
      <c r="A69" s="223" t="s">
        <v>84</v>
      </c>
      <c r="B69" s="28" t="s">
        <v>117</v>
      </c>
      <c r="C69" s="224"/>
      <c r="D69" s="101">
        <v>100</v>
      </c>
      <c r="E69" s="6">
        <v>3</v>
      </c>
      <c r="F69" s="104">
        <v>1.18125E-3</v>
      </c>
      <c r="G69" s="84">
        <v>100</v>
      </c>
      <c r="H69" s="7">
        <v>5</v>
      </c>
      <c r="I69" s="85">
        <v>5.6129629629629628E-3</v>
      </c>
      <c r="J69" s="69">
        <v>100</v>
      </c>
      <c r="K69" s="15">
        <v>2</v>
      </c>
      <c r="L69" s="70">
        <v>3.6689814814814814E-3</v>
      </c>
      <c r="M69" s="58">
        <v>98</v>
      </c>
      <c r="N69" s="8">
        <v>14</v>
      </c>
      <c r="O69" s="60">
        <v>7.5625000000000006E-3</v>
      </c>
      <c r="P69" s="34">
        <f t="shared" si="4"/>
        <v>398</v>
      </c>
      <c r="Q69" s="16">
        <v>6</v>
      </c>
      <c r="R69" s="35">
        <f t="shared" si="5"/>
        <v>1.8025694444444445E-2</v>
      </c>
    </row>
    <row r="70" spans="1:18" x14ac:dyDescent="0.2">
      <c r="A70" s="223" t="s">
        <v>84</v>
      </c>
      <c r="B70" s="28" t="s">
        <v>118</v>
      </c>
      <c r="C70" s="224"/>
      <c r="D70" s="101">
        <v>100</v>
      </c>
      <c r="E70" s="6">
        <v>16</v>
      </c>
      <c r="F70" s="104">
        <v>1.8685185185185185E-3</v>
      </c>
      <c r="G70" s="84">
        <v>100</v>
      </c>
      <c r="H70" s="7">
        <v>4</v>
      </c>
      <c r="I70" s="85">
        <v>5.4429398148148145E-3</v>
      </c>
      <c r="J70" s="69">
        <v>94</v>
      </c>
      <c r="K70" s="15">
        <v>24</v>
      </c>
      <c r="L70" s="70">
        <v>4.7025462962962958E-3</v>
      </c>
      <c r="M70" s="58">
        <v>100</v>
      </c>
      <c r="N70" s="8">
        <v>2</v>
      </c>
      <c r="O70" s="60">
        <v>5.9812499999999996E-3</v>
      </c>
      <c r="P70" s="34">
        <f t="shared" si="4"/>
        <v>394</v>
      </c>
      <c r="Q70" s="16">
        <v>12</v>
      </c>
      <c r="R70" s="35">
        <f t="shared" si="5"/>
        <v>1.7995254629629628E-2</v>
      </c>
    </row>
    <row r="71" spans="1:18" x14ac:dyDescent="0.2">
      <c r="A71" s="223" t="s">
        <v>84</v>
      </c>
      <c r="B71" s="28" t="s">
        <v>119</v>
      </c>
      <c r="C71" s="224"/>
      <c r="D71" s="101">
        <v>100</v>
      </c>
      <c r="E71" s="6">
        <v>4</v>
      </c>
      <c r="F71" s="104">
        <v>1.2421296296296297E-3</v>
      </c>
      <c r="G71" s="84">
        <v>96</v>
      </c>
      <c r="H71" s="7">
        <v>21</v>
      </c>
      <c r="I71" s="85">
        <v>6.2445601851851855E-3</v>
      </c>
      <c r="J71" s="69">
        <v>98</v>
      </c>
      <c r="K71" s="15">
        <v>17</v>
      </c>
      <c r="L71" s="70">
        <v>4.3659722222222216E-3</v>
      </c>
      <c r="M71" s="58">
        <v>98</v>
      </c>
      <c r="N71" s="8">
        <v>18</v>
      </c>
      <c r="O71" s="60">
        <v>7.8927083333333332E-3</v>
      </c>
      <c r="P71" s="34">
        <f t="shared" si="4"/>
        <v>392</v>
      </c>
      <c r="Q71" s="16">
        <v>19</v>
      </c>
      <c r="R71" s="35">
        <f t="shared" si="5"/>
        <v>1.9745370370370371E-2</v>
      </c>
    </row>
    <row r="72" spans="1:18" x14ac:dyDescent="0.2">
      <c r="A72" s="223" t="s">
        <v>48</v>
      </c>
      <c r="B72" s="28" t="s">
        <v>120</v>
      </c>
      <c r="C72" s="224"/>
      <c r="D72" s="101">
        <v>100</v>
      </c>
      <c r="E72" s="6">
        <v>11</v>
      </c>
      <c r="F72" s="104">
        <v>1.5616898148148146E-3</v>
      </c>
      <c r="G72" s="84">
        <v>100</v>
      </c>
      <c r="H72" s="7">
        <v>2</v>
      </c>
      <c r="I72" s="85">
        <v>5.155439814814815E-3</v>
      </c>
      <c r="J72" s="69">
        <v>100</v>
      </c>
      <c r="K72" s="15">
        <v>3</v>
      </c>
      <c r="L72" s="70">
        <v>3.9969907407407411E-3</v>
      </c>
      <c r="M72" s="58">
        <v>100</v>
      </c>
      <c r="N72" s="8">
        <v>1</v>
      </c>
      <c r="O72" s="60">
        <v>5.7968749999999999E-3</v>
      </c>
      <c r="P72" s="34">
        <f t="shared" si="4"/>
        <v>400</v>
      </c>
      <c r="Q72" s="16">
        <v>1</v>
      </c>
      <c r="R72" s="35">
        <f t="shared" si="5"/>
        <v>1.651099537037037E-2</v>
      </c>
    </row>
    <row r="73" spans="1:18" ht="17" thickBot="1" x14ac:dyDescent="0.25">
      <c r="A73" s="225" t="s">
        <v>48</v>
      </c>
      <c r="B73" s="226" t="s">
        <v>121</v>
      </c>
      <c r="C73" s="227"/>
      <c r="D73" s="109">
        <v>100</v>
      </c>
      <c r="E73" s="6">
        <v>23</v>
      </c>
      <c r="F73" s="104">
        <v>2.4523148148148147E-3</v>
      </c>
      <c r="G73" s="92">
        <v>100</v>
      </c>
      <c r="H73" s="7">
        <v>7</v>
      </c>
      <c r="I73" s="85">
        <v>6.0186342592592592E-3</v>
      </c>
      <c r="J73" s="76">
        <v>100</v>
      </c>
      <c r="K73" s="15">
        <v>5</v>
      </c>
      <c r="L73" s="77">
        <v>4.4195601851851852E-3</v>
      </c>
      <c r="M73" s="62">
        <v>100</v>
      </c>
      <c r="N73" s="8">
        <v>5</v>
      </c>
      <c r="O73" s="60">
        <v>7.492129629629629E-3</v>
      </c>
      <c r="P73" s="34">
        <f t="shared" si="4"/>
        <v>400</v>
      </c>
      <c r="Q73" s="16">
        <v>2</v>
      </c>
      <c r="R73" s="35">
        <f t="shared" si="5"/>
        <v>2.0382638888888888E-2</v>
      </c>
    </row>
    <row r="74" spans="1:18" s="12" customFormat="1" ht="17" thickBot="1" x14ac:dyDescent="0.25">
      <c r="D74" s="39"/>
      <c r="F74" s="40"/>
      <c r="G74" s="39"/>
      <c r="I74" s="40"/>
      <c r="J74" s="39"/>
      <c r="L74" s="40"/>
      <c r="M74" s="39"/>
      <c r="O74" s="40"/>
      <c r="P74" s="39"/>
      <c r="R74" s="40"/>
    </row>
    <row r="75" spans="1:18" x14ac:dyDescent="0.2">
      <c r="A75" s="608" t="s">
        <v>122</v>
      </c>
      <c r="B75" s="609"/>
      <c r="C75" s="209"/>
      <c r="D75" s="610" t="s">
        <v>32</v>
      </c>
      <c r="E75" s="611"/>
      <c r="F75" s="612"/>
      <c r="G75" s="613" t="s">
        <v>123</v>
      </c>
      <c r="H75" s="614"/>
      <c r="I75" s="612"/>
      <c r="J75" s="615" t="s">
        <v>124</v>
      </c>
      <c r="K75" s="616"/>
      <c r="L75" s="612"/>
      <c r="M75" s="617" t="s">
        <v>125</v>
      </c>
      <c r="N75" s="618"/>
      <c r="O75" s="612"/>
      <c r="P75" s="596" t="s">
        <v>26</v>
      </c>
      <c r="Q75" s="597"/>
      <c r="R75" s="598"/>
    </row>
    <row r="76" spans="1:18" ht="17" thickBot="1" x14ac:dyDescent="0.25">
      <c r="A76" s="210" t="s">
        <v>126</v>
      </c>
      <c r="B76" s="3" t="s">
        <v>127</v>
      </c>
      <c r="C76" s="211" t="s">
        <v>128</v>
      </c>
      <c r="D76" s="197" t="s">
        <v>129</v>
      </c>
      <c r="E76" s="115" t="s">
        <v>38</v>
      </c>
      <c r="F76" s="198" t="s">
        <v>130</v>
      </c>
      <c r="G76" s="199" t="s">
        <v>129</v>
      </c>
      <c r="H76" s="200" t="s">
        <v>38</v>
      </c>
      <c r="I76" s="201" t="s">
        <v>130</v>
      </c>
      <c r="J76" s="202" t="s">
        <v>129</v>
      </c>
      <c r="K76" s="82" t="s">
        <v>38</v>
      </c>
      <c r="L76" s="203" t="s">
        <v>130</v>
      </c>
      <c r="M76" s="204" t="s">
        <v>129</v>
      </c>
      <c r="N76" s="67" t="s">
        <v>38</v>
      </c>
      <c r="O76" s="205" t="s">
        <v>130</v>
      </c>
      <c r="P76" s="206" t="s">
        <v>129</v>
      </c>
      <c r="Q76" s="207" t="s">
        <v>38</v>
      </c>
      <c r="R76" s="208" t="s">
        <v>17</v>
      </c>
    </row>
    <row r="77" spans="1:18" x14ac:dyDescent="0.2">
      <c r="A77" s="210" t="s">
        <v>131</v>
      </c>
      <c r="B77" s="4" t="s">
        <v>132</v>
      </c>
      <c r="C77" s="212" t="s">
        <v>133</v>
      </c>
      <c r="D77" s="182">
        <v>98</v>
      </c>
      <c r="E77" s="183">
        <v>18</v>
      </c>
      <c r="F77" s="184">
        <v>2.0104166666666669E-3</v>
      </c>
      <c r="G77" s="185">
        <v>98</v>
      </c>
      <c r="H77" s="186">
        <v>20</v>
      </c>
      <c r="I77" s="187">
        <v>5.6517361111111117E-3</v>
      </c>
      <c r="J77" s="188">
        <v>66</v>
      </c>
      <c r="K77" s="189">
        <v>23</v>
      </c>
      <c r="L77" s="190">
        <v>1.4422337962962961E-2</v>
      </c>
      <c r="M77" s="191">
        <v>100</v>
      </c>
      <c r="N77" s="192">
        <v>10</v>
      </c>
      <c r="O77" s="193">
        <v>1.1834143518518518E-2</v>
      </c>
      <c r="P77" s="194">
        <f t="shared" ref="P77:P99" si="6">SUM(D77+G77+J77+M77)</f>
        <v>362</v>
      </c>
      <c r="Q77" s="195">
        <v>23</v>
      </c>
      <c r="R77" s="196">
        <f t="shared" ref="R77:R99" si="7">SUM(F77+I77+L77+O77)</f>
        <v>3.3918634259259256E-2</v>
      </c>
    </row>
    <row r="78" spans="1:18" x14ac:dyDescent="0.2">
      <c r="A78" s="210" t="s">
        <v>134</v>
      </c>
      <c r="B78" s="4" t="s">
        <v>135</v>
      </c>
      <c r="C78" s="212" t="s">
        <v>136</v>
      </c>
      <c r="D78" s="110">
        <v>100</v>
      </c>
      <c r="E78" s="29">
        <v>11</v>
      </c>
      <c r="F78" s="111">
        <v>1.9954861111111111E-3</v>
      </c>
      <c r="G78" s="93">
        <v>98</v>
      </c>
      <c r="H78" s="32">
        <v>22</v>
      </c>
      <c r="I78" s="94">
        <v>1.1101736111111109E-2</v>
      </c>
      <c r="J78" s="78">
        <v>90</v>
      </c>
      <c r="K78" s="30">
        <v>21</v>
      </c>
      <c r="L78" s="79">
        <v>8.0721064814814822E-3</v>
      </c>
      <c r="M78" s="63">
        <v>100</v>
      </c>
      <c r="N78" s="31">
        <v>7</v>
      </c>
      <c r="O78" s="64">
        <v>1.1021759259259259E-2</v>
      </c>
      <c r="P78" s="41">
        <f t="shared" si="6"/>
        <v>388</v>
      </c>
      <c r="Q78" s="33">
        <v>19</v>
      </c>
      <c r="R78" s="42">
        <f t="shared" si="7"/>
        <v>3.219108796296296E-2</v>
      </c>
    </row>
    <row r="79" spans="1:18" x14ac:dyDescent="0.2">
      <c r="A79" s="210" t="s">
        <v>137</v>
      </c>
      <c r="B79" s="4" t="s">
        <v>138</v>
      </c>
      <c r="C79" s="212" t="s">
        <v>139</v>
      </c>
      <c r="D79" s="110">
        <v>100</v>
      </c>
      <c r="E79" s="29">
        <v>2</v>
      </c>
      <c r="F79" s="111">
        <v>1.1725694444444444E-3</v>
      </c>
      <c r="G79" s="93">
        <v>100</v>
      </c>
      <c r="H79" s="32">
        <v>3</v>
      </c>
      <c r="I79" s="94">
        <v>4.709953703703704E-3</v>
      </c>
      <c r="J79" s="78">
        <v>100</v>
      </c>
      <c r="K79" s="30">
        <v>1</v>
      </c>
      <c r="L79" s="79">
        <v>5.5616898148148144E-3</v>
      </c>
      <c r="M79" s="63">
        <v>100</v>
      </c>
      <c r="N79" s="31">
        <v>2</v>
      </c>
      <c r="O79" s="64">
        <v>9.6944444444444448E-3</v>
      </c>
      <c r="P79" s="41">
        <f t="shared" si="6"/>
        <v>400</v>
      </c>
      <c r="Q79" s="33">
        <v>1</v>
      </c>
      <c r="R79" s="42">
        <f t="shared" si="7"/>
        <v>2.1138657407407408E-2</v>
      </c>
    </row>
    <row r="80" spans="1:18" x14ac:dyDescent="0.2">
      <c r="A80" s="210" t="s">
        <v>140</v>
      </c>
      <c r="B80" s="4" t="s">
        <v>141</v>
      </c>
      <c r="C80" s="212" t="s">
        <v>142</v>
      </c>
      <c r="D80" s="110">
        <v>100</v>
      </c>
      <c r="E80" s="29">
        <v>5</v>
      </c>
      <c r="F80" s="111">
        <v>1.499189814814815E-3</v>
      </c>
      <c r="G80" s="93">
        <v>100</v>
      </c>
      <c r="H80" s="32">
        <v>11</v>
      </c>
      <c r="I80" s="94">
        <v>7.7517361111111112E-3</v>
      </c>
      <c r="J80" s="78">
        <v>98</v>
      </c>
      <c r="K80" s="30">
        <v>12</v>
      </c>
      <c r="L80" s="79">
        <v>1.1315740740740743E-2</v>
      </c>
      <c r="M80" s="63">
        <v>100</v>
      </c>
      <c r="N80" s="31">
        <v>1</v>
      </c>
      <c r="O80" s="64">
        <v>9.688657407407408E-3</v>
      </c>
      <c r="P80" s="41">
        <f t="shared" si="6"/>
        <v>398</v>
      </c>
      <c r="Q80" s="33">
        <v>7</v>
      </c>
      <c r="R80" s="42">
        <f t="shared" si="7"/>
        <v>3.025532407407408E-2</v>
      </c>
    </row>
    <row r="81" spans="1:18" x14ac:dyDescent="0.2">
      <c r="A81" s="210" t="s">
        <v>143</v>
      </c>
      <c r="B81" s="4" t="s">
        <v>144</v>
      </c>
      <c r="C81" s="212" t="s">
        <v>145</v>
      </c>
      <c r="D81" s="110">
        <v>100</v>
      </c>
      <c r="E81" s="29">
        <v>1</v>
      </c>
      <c r="F81" s="111">
        <v>1.0253472222222222E-3</v>
      </c>
      <c r="G81" s="93">
        <v>100</v>
      </c>
      <c r="H81" s="32">
        <v>1</v>
      </c>
      <c r="I81" s="94">
        <v>4.2013888888888891E-3</v>
      </c>
      <c r="J81" s="78">
        <v>100</v>
      </c>
      <c r="K81" s="30">
        <v>2</v>
      </c>
      <c r="L81" s="79">
        <v>6.1807870370370376E-3</v>
      </c>
      <c r="M81" s="63">
        <v>100</v>
      </c>
      <c r="N81" s="31">
        <v>5</v>
      </c>
      <c r="O81" s="64">
        <v>1.0185185185185184E-2</v>
      </c>
      <c r="P81" s="41">
        <f t="shared" si="6"/>
        <v>400</v>
      </c>
      <c r="Q81" s="33">
        <v>2</v>
      </c>
      <c r="R81" s="42">
        <f t="shared" si="7"/>
        <v>2.1592708333333335E-2</v>
      </c>
    </row>
    <row r="82" spans="1:18" x14ac:dyDescent="0.2">
      <c r="A82" s="210" t="s">
        <v>146</v>
      </c>
      <c r="B82" s="4" t="s">
        <v>147</v>
      </c>
      <c r="C82" s="212" t="s">
        <v>148</v>
      </c>
      <c r="D82" s="110">
        <v>98</v>
      </c>
      <c r="E82" s="29">
        <v>14</v>
      </c>
      <c r="F82" s="111">
        <v>1.0586805555555555E-3</v>
      </c>
      <c r="G82" s="93">
        <v>100</v>
      </c>
      <c r="H82" s="32">
        <v>4</v>
      </c>
      <c r="I82" s="95">
        <v>5.1811342592592595E-3</v>
      </c>
      <c r="J82" s="78">
        <v>100</v>
      </c>
      <c r="K82" s="30">
        <v>3</v>
      </c>
      <c r="L82" s="79">
        <v>6.4236111111111117E-3</v>
      </c>
      <c r="M82" s="63">
        <v>100</v>
      </c>
      <c r="N82" s="31">
        <v>6</v>
      </c>
      <c r="O82" s="64">
        <v>1.0573726851851852E-2</v>
      </c>
      <c r="P82" s="41">
        <f t="shared" si="6"/>
        <v>398</v>
      </c>
      <c r="Q82" s="33">
        <v>6</v>
      </c>
      <c r="R82" s="42">
        <f t="shared" si="7"/>
        <v>2.3237152777777777E-2</v>
      </c>
    </row>
    <row r="83" spans="1:18" x14ac:dyDescent="0.2">
      <c r="A83" s="210" t="s">
        <v>149</v>
      </c>
      <c r="B83" s="4" t="s">
        <v>150</v>
      </c>
      <c r="C83" s="212" t="s">
        <v>151</v>
      </c>
      <c r="D83" s="110">
        <v>98</v>
      </c>
      <c r="E83" s="29">
        <v>20</v>
      </c>
      <c r="F83" s="111">
        <v>2.5813657407407404E-3</v>
      </c>
      <c r="G83" s="93">
        <v>100</v>
      </c>
      <c r="H83" s="32">
        <v>16</v>
      </c>
      <c r="I83" s="94">
        <v>9.673032407407408E-3</v>
      </c>
      <c r="J83" s="78">
        <v>82</v>
      </c>
      <c r="K83" s="30">
        <v>22</v>
      </c>
      <c r="L83" s="79">
        <v>1.0884837962962962E-2</v>
      </c>
      <c r="M83" s="63">
        <v>100</v>
      </c>
      <c r="N83" s="31">
        <v>15</v>
      </c>
      <c r="O83" s="64">
        <v>1.3635416666666669E-2</v>
      </c>
      <c r="P83" s="41">
        <f t="shared" si="6"/>
        <v>380</v>
      </c>
      <c r="Q83" s="33">
        <v>22</v>
      </c>
      <c r="R83" s="42">
        <f t="shared" si="7"/>
        <v>3.6774652777777778E-2</v>
      </c>
    </row>
    <row r="84" spans="1:18" x14ac:dyDescent="0.2">
      <c r="A84" s="210" t="s">
        <v>152</v>
      </c>
      <c r="B84" s="4" t="s">
        <v>153</v>
      </c>
      <c r="C84" s="212" t="s">
        <v>154</v>
      </c>
      <c r="D84" s="110">
        <v>98</v>
      </c>
      <c r="E84" s="29">
        <v>15</v>
      </c>
      <c r="F84" s="111">
        <v>1.1964120370370371E-3</v>
      </c>
      <c r="G84" s="93">
        <v>100</v>
      </c>
      <c r="H84" s="32">
        <v>6</v>
      </c>
      <c r="I84" s="94">
        <v>5.6042824074074076E-3</v>
      </c>
      <c r="J84" s="78">
        <v>90</v>
      </c>
      <c r="K84" s="30">
        <v>20</v>
      </c>
      <c r="L84" s="79">
        <v>7.5136574074074073E-3</v>
      </c>
      <c r="M84" s="63">
        <v>98</v>
      </c>
      <c r="N84" s="31">
        <v>16</v>
      </c>
      <c r="O84" s="64">
        <v>1.1754513888888889E-2</v>
      </c>
      <c r="P84" s="41">
        <f t="shared" si="6"/>
        <v>386</v>
      </c>
      <c r="Q84" s="33">
        <v>21</v>
      </c>
      <c r="R84" s="42">
        <f t="shared" si="7"/>
        <v>2.6068865740740743E-2</v>
      </c>
    </row>
    <row r="85" spans="1:18" x14ac:dyDescent="0.2">
      <c r="A85" s="210" t="s">
        <v>155</v>
      </c>
      <c r="B85" s="4" t="s">
        <v>156</v>
      </c>
      <c r="C85" s="212" t="s">
        <v>157</v>
      </c>
      <c r="D85" s="110">
        <v>100</v>
      </c>
      <c r="E85" s="29">
        <v>8</v>
      </c>
      <c r="F85" s="111">
        <v>1.7819444444444443E-3</v>
      </c>
      <c r="G85" s="93">
        <v>98</v>
      </c>
      <c r="H85" s="32">
        <v>19</v>
      </c>
      <c r="I85" s="94">
        <v>4.6149305555555553E-3</v>
      </c>
      <c r="J85" s="78">
        <v>96</v>
      </c>
      <c r="K85" s="30">
        <v>15</v>
      </c>
      <c r="L85" s="79">
        <v>9.7056712962962956E-3</v>
      </c>
      <c r="M85" s="63">
        <v>100</v>
      </c>
      <c r="N85" s="31">
        <v>8</v>
      </c>
      <c r="O85" s="64">
        <v>1.1118055555555556E-2</v>
      </c>
      <c r="P85" s="41">
        <f t="shared" si="6"/>
        <v>394</v>
      </c>
      <c r="Q85" s="33">
        <v>12</v>
      </c>
      <c r="R85" s="42">
        <f t="shared" si="7"/>
        <v>2.722060185185185E-2</v>
      </c>
    </row>
    <row r="86" spans="1:18" x14ac:dyDescent="0.2">
      <c r="A86" s="210" t="s">
        <v>158</v>
      </c>
      <c r="B86" s="4" t="s">
        <v>159</v>
      </c>
      <c r="C86" s="212" t="s">
        <v>160</v>
      </c>
      <c r="D86" s="110">
        <v>98</v>
      </c>
      <c r="E86" s="29">
        <v>16</v>
      </c>
      <c r="F86" s="111">
        <v>1.4020833333333333E-3</v>
      </c>
      <c r="G86" s="93">
        <v>100</v>
      </c>
      <c r="H86" s="32">
        <v>2</v>
      </c>
      <c r="I86" s="94">
        <v>4.6965277777777778E-3</v>
      </c>
      <c r="J86" s="78">
        <v>100</v>
      </c>
      <c r="K86" s="30">
        <v>8</v>
      </c>
      <c r="L86" s="79">
        <v>9.9251157407407413E-3</v>
      </c>
      <c r="M86" s="63">
        <v>98</v>
      </c>
      <c r="N86" s="31">
        <v>17</v>
      </c>
      <c r="O86" s="64">
        <v>1.269386574074074E-2</v>
      </c>
      <c r="P86" s="41">
        <f t="shared" si="6"/>
        <v>396</v>
      </c>
      <c r="Q86" s="33">
        <v>9</v>
      </c>
      <c r="R86" s="42">
        <f t="shared" si="7"/>
        <v>2.8717592592592593E-2</v>
      </c>
    </row>
    <row r="87" spans="1:18" x14ac:dyDescent="0.2">
      <c r="A87" s="210" t="s">
        <v>161</v>
      </c>
      <c r="B87" s="4" t="s">
        <v>162</v>
      </c>
      <c r="C87" s="212" t="s">
        <v>163</v>
      </c>
      <c r="D87" s="110">
        <v>98</v>
      </c>
      <c r="E87" s="29">
        <v>21</v>
      </c>
      <c r="F87" s="111">
        <v>3.5141203703703706E-3</v>
      </c>
      <c r="G87" s="93">
        <v>100</v>
      </c>
      <c r="H87" s="32">
        <v>13</v>
      </c>
      <c r="I87" s="94">
        <v>8.630671296296296E-3</v>
      </c>
      <c r="J87" s="78">
        <v>98</v>
      </c>
      <c r="K87" s="30">
        <v>14</v>
      </c>
      <c r="L87" s="79">
        <v>1.1957175925925927E-2</v>
      </c>
      <c r="M87" s="63">
        <v>96</v>
      </c>
      <c r="N87" s="31">
        <v>20</v>
      </c>
      <c r="O87" s="64">
        <v>1.4146412037037037E-2</v>
      </c>
      <c r="P87" s="41">
        <f t="shared" si="6"/>
        <v>392</v>
      </c>
      <c r="Q87" s="33">
        <v>18</v>
      </c>
      <c r="R87" s="42">
        <f t="shared" si="7"/>
        <v>3.8248379629629632E-2</v>
      </c>
    </row>
    <row r="88" spans="1:18" x14ac:dyDescent="0.2">
      <c r="A88" s="210" t="s">
        <v>164</v>
      </c>
      <c r="B88" s="4" t="s">
        <v>165</v>
      </c>
      <c r="C88" s="212" t="s">
        <v>166</v>
      </c>
      <c r="D88" s="110">
        <v>100</v>
      </c>
      <c r="E88" s="29">
        <v>9</v>
      </c>
      <c r="F88" s="111">
        <v>1.864236111111111E-3</v>
      </c>
      <c r="G88" s="93">
        <v>98</v>
      </c>
      <c r="H88" s="32">
        <v>23</v>
      </c>
      <c r="I88" s="94">
        <v>1.1581597222222221E-2</v>
      </c>
      <c r="J88" s="78">
        <v>96</v>
      </c>
      <c r="K88" s="30">
        <v>18</v>
      </c>
      <c r="L88" s="79">
        <v>1.182986111111111E-2</v>
      </c>
      <c r="M88" s="63">
        <v>100</v>
      </c>
      <c r="N88" s="31">
        <v>9</v>
      </c>
      <c r="O88" s="64">
        <v>1.1194328703703703E-2</v>
      </c>
      <c r="P88" s="41">
        <f t="shared" si="6"/>
        <v>394</v>
      </c>
      <c r="Q88" s="33">
        <v>15</v>
      </c>
      <c r="R88" s="42">
        <f t="shared" si="7"/>
        <v>3.6470023148148144E-2</v>
      </c>
    </row>
    <row r="89" spans="1:18" x14ac:dyDescent="0.2">
      <c r="A89" s="210" t="s">
        <v>167</v>
      </c>
      <c r="B89" s="4" t="s">
        <v>168</v>
      </c>
      <c r="C89" s="212" t="s">
        <v>169</v>
      </c>
      <c r="D89" s="110">
        <v>100</v>
      </c>
      <c r="E89" s="29">
        <v>6</v>
      </c>
      <c r="F89" s="111">
        <v>1.6391203703703704E-3</v>
      </c>
      <c r="G89" s="93">
        <v>100</v>
      </c>
      <c r="H89" s="32">
        <v>15</v>
      </c>
      <c r="I89" s="94">
        <v>9.0585648148148162E-3</v>
      </c>
      <c r="J89" s="78">
        <v>98</v>
      </c>
      <c r="K89" s="30">
        <v>13</v>
      </c>
      <c r="L89" s="79">
        <v>1.1843518518518517E-2</v>
      </c>
      <c r="M89" s="63">
        <v>100</v>
      </c>
      <c r="N89" s="31">
        <v>12</v>
      </c>
      <c r="O89" s="64">
        <v>1.2799884259259259E-2</v>
      </c>
      <c r="P89" s="41">
        <f t="shared" si="6"/>
        <v>398</v>
      </c>
      <c r="Q89" s="33">
        <v>8</v>
      </c>
      <c r="R89" s="42">
        <f t="shared" si="7"/>
        <v>3.534108796296296E-2</v>
      </c>
    </row>
    <row r="90" spans="1:18" x14ac:dyDescent="0.2">
      <c r="A90" s="210" t="s">
        <v>170</v>
      </c>
      <c r="B90" s="4" t="s">
        <v>171</v>
      </c>
      <c r="C90" s="212" t="s">
        <v>172</v>
      </c>
      <c r="D90" s="112">
        <v>100</v>
      </c>
      <c r="E90" s="29">
        <v>4</v>
      </c>
      <c r="F90" s="111">
        <v>1.3809027777777778E-3</v>
      </c>
      <c r="G90" s="93">
        <v>100</v>
      </c>
      <c r="H90" s="32">
        <v>8</v>
      </c>
      <c r="I90" s="94">
        <v>6.2781249999999999E-3</v>
      </c>
      <c r="J90" s="78">
        <v>100</v>
      </c>
      <c r="K90" s="30">
        <v>4</v>
      </c>
      <c r="L90" s="79">
        <v>7.1524305555555551E-3</v>
      </c>
      <c r="M90" s="63">
        <v>100</v>
      </c>
      <c r="N90" s="31">
        <v>4</v>
      </c>
      <c r="O90" s="64">
        <v>9.8372685185185178E-3</v>
      </c>
      <c r="P90" s="41">
        <f t="shared" si="6"/>
        <v>400</v>
      </c>
      <c r="Q90" s="33">
        <v>3</v>
      </c>
      <c r="R90" s="42">
        <f t="shared" si="7"/>
        <v>2.4648726851851849E-2</v>
      </c>
    </row>
    <row r="91" spans="1:18" x14ac:dyDescent="0.2">
      <c r="A91" s="210" t="s">
        <v>173</v>
      </c>
      <c r="B91" s="4" t="s">
        <v>174</v>
      </c>
      <c r="C91" s="212" t="s">
        <v>175</v>
      </c>
      <c r="D91" s="110">
        <v>100</v>
      </c>
      <c r="E91" s="29">
        <v>10</v>
      </c>
      <c r="F91" s="111">
        <v>1.9824074074074076E-3</v>
      </c>
      <c r="G91" s="93">
        <v>100</v>
      </c>
      <c r="H91" s="32">
        <v>7</v>
      </c>
      <c r="I91" s="94">
        <v>5.9053240740740733E-3</v>
      </c>
      <c r="J91" s="78">
        <v>100</v>
      </c>
      <c r="K91" s="30">
        <v>6</v>
      </c>
      <c r="L91" s="79">
        <v>9.699768518518519E-3</v>
      </c>
      <c r="M91" s="63">
        <v>100</v>
      </c>
      <c r="N91" s="31">
        <v>14</v>
      </c>
      <c r="O91" s="64">
        <v>1.3229166666666667E-2</v>
      </c>
      <c r="P91" s="41">
        <f t="shared" si="6"/>
        <v>400</v>
      </c>
      <c r="Q91" s="33">
        <v>5</v>
      </c>
      <c r="R91" s="42">
        <f t="shared" si="7"/>
        <v>3.0816666666666666E-2</v>
      </c>
    </row>
    <row r="92" spans="1:18" x14ac:dyDescent="0.2">
      <c r="A92" s="210" t="s">
        <v>176</v>
      </c>
      <c r="B92" s="4" t="s">
        <v>177</v>
      </c>
      <c r="C92" s="212" t="s">
        <v>178</v>
      </c>
      <c r="D92" s="110">
        <v>98</v>
      </c>
      <c r="E92" s="29">
        <v>17</v>
      </c>
      <c r="F92" s="111">
        <v>1.9696759259259259E-3</v>
      </c>
      <c r="G92" s="93">
        <v>100</v>
      </c>
      <c r="H92" s="32">
        <v>5</v>
      </c>
      <c r="I92" s="94">
        <v>5.37037037037037E-3</v>
      </c>
      <c r="J92" s="78">
        <v>98</v>
      </c>
      <c r="K92" s="30">
        <v>11</v>
      </c>
      <c r="L92" s="79">
        <v>9.0376157407407402E-3</v>
      </c>
      <c r="M92" s="63">
        <v>96</v>
      </c>
      <c r="N92" s="31">
        <v>19</v>
      </c>
      <c r="O92" s="64">
        <v>1.2751736111111111E-2</v>
      </c>
      <c r="P92" s="41">
        <f t="shared" si="6"/>
        <v>392</v>
      </c>
      <c r="Q92" s="33">
        <v>16</v>
      </c>
      <c r="R92" s="42">
        <f t="shared" si="7"/>
        <v>2.9129398148148147E-2</v>
      </c>
    </row>
    <row r="93" spans="1:18" x14ac:dyDescent="0.2">
      <c r="A93" s="210" t="s">
        <v>179</v>
      </c>
      <c r="B93" s="4" t="s">
        <v>180</v>
      </c>
      <c r="C93" s="212" t="s">
        <v>181</v>
      </c>
      <c r="D93" s="110">
        <v>100</v>
      </c>
      <c r="E93" s="29">
        <v>3</v>
      </c>
      <c r="F93" s="111">
        <v>1.3599537037037037E-3</v>
      </c>
      <c r="G93" s="93">
        <v>98</v>
      </c>
      <c r="H93" s="32">
        <v>21</v>
      </c>
      <c r="I93" s="94">
        <v>7.762268518518519E-3</v>
      </c>
      <c r="J93" s="78">
        <v>100</v>
      </c>
      <c r="K93" s="30">
        <v>5</v>
      </c>
      <c r="L93" s="79">
        <v>7.4603009259259258E-3</v>
      </c>
      <c r="M93" s="63">
        <v>96</v>
      </c>
      <c r="N93" s="31">
        <v>21</v>
      </c>
      <c r="O93" s="64">
        <v>1.4409027777777778E-2</v>
      </c>
      <c r="P93" s="41">
        <f t="shared" si="6"/>
        <v>394</v>
      </c>
      <c r="Q93" s="33">
        <v>13</v>
      </c>
      <c r="R93" s="42">
        <f t="shared" si="7"/>
        <v>3.0991550925925926E-2</v>
      </c>
    </row>
    <row r="94" spans="1:18" x14ac:dyDescent="0.2">
      <c r="A94" s="210" t="s">
        <v>182</v>
      </c>
      <c r="B94" s="4" t="s">
        <v>183</v>
      </c>
      <c r="C94" s="212" t="s">
        <v>184</v>
      </c>
      <c r="D94" s="110">
        <v>100</v>
      </c>
      <c r="E94" s="29">
        <v>13</v>
      </c>
      <c r="F94" s="111">
        <v>2.2685185185185182E-3</v>
      </c>
      <c r="G94" s="93">
        <v>100</v>
      </c>
      <c r="H94" s="32">
        <v>18</v>
      </c>
      <c r="I94" s="94">
        <v>1.1093402777777777E-2</v>
      </c>
      <c r="J94" s="78">
        <v>96</v>
      </c>
      <c r="K94" s="30">
        <v>19</v>
      </c>
      <c r="L94" s="79">
        <v>1.3126157407407408E-2</v>
      </c>
      <c r="M94" s="63">
        <v>100</v>
      </c>
      <c r="N94" s="31">
        <v>13</v>
      </c>
      <c r="O94" s="64">
        <v>1.3078703703703703E-2</v>
      </c>
      <c r="P94" s="41">
        <f t="shared" si="6"/>
        <v>396</v>
      </c>
      <c r="Q94" s="33">
        <v>11</v>
      </c>
      <c r="R94" s="42">
        <f t="shared" si="7"/>
        <v>3.9566782407407408E-2</v>
      </c>
    </row>
    <row r="95" spans="1:18" x14ac:dyDescent="0.2">
      <c r="A95" s="210" t="s">
        <v>185</v>
      </c>
      <c r="B95" s="4" t="s">
        <v>186</v>
      </c>
      <c r="C95" s="212" t="s">
        <v>187</v>
      </c>
      <c r="D95" s="110">
        <v>98</v>
      </c>
      <c r="E95" s="29">
        <v>19</v>
      </c>
      <c r="F95" s="111">
        <v>2.1929398148148147E-3</v>
      </c>
      <c r="G95" s="93">
        <v>100</v>
      </c>
      <c r="H95" s="32">
        <v>9</v>
      </c>
      <c r="I95" s="94">
        <v>6.8925925925925925E-3</v>
      </c>
      <c r="J95" s="78">
        <v>96</v>
      </c>
      <c r="K95" s="30">
        <v>16</v>
      </c>
      <c r="L95" s="79">
        <v>1.0975462962962963E-2</v>
      </c>
      <c r="M95" s="63">
        <v>100</v>
      </c>
      <c r="N95" s="31">
        <v>11</v>
      </c>
      <c r="O95" s="64">
        <v>1.2108333333333334E-2</v>
      </c>
      <c r="P95" s="41">
        <f t="shared" si="6"/>
        <v>394</v>
      </c>
      <c r="Q95" s="33">
        <v>14</v>
      </c>
      <c r="R95" s="42">
        <f t="shared" si="7"/>
        <v>3.2169328703703703E-2</v>
      </c>
    </row>
    <row r="96" spans="1:18" x14ac:dyDescent="0.2">
      <c r="A96" s="210" t="s">
        <v>188</v>
      </c>
      <c r="B96" s="4" t="s">
        <v>189</v>
      </c>
      <c r="C96" s="212" t="s">
        <v>190</v>
      </c>
      <c r="D96" s="110">
        <v>96</v>
      </c>
      <c r="E96" s="29">
        <v>23</v>
      </c>
      <c r="F96" s="111">
        <v>2.1563657407407408E-3</v>
      </c>
      <c r="G96" s="93">
        <v>100</v>
      </c>
      <c r="H96" s="32">
        <v>12</v>
      </c>
      <c r="I96" s="94">
        <v>8.2581018518518515E-3</v>
      </c>
      <c r="J96" s="78">
        <v>98</v>
      </c>
      <c r="K96" s="30">
        <v>10</v>
      </c>
      <c r="L96" s="79">
        <v>8.3077546296296285E-3</v>
      </c>
      <c r="M96" s="63">
        <v>98</v>
      </c>
      <c r="N96" s="31">
        <v>18</v>
      </c>
      <c r="O96" s="64">
        <v>1.5918750000000002E-2</v>
      </c>
      <c r="P96" s="41">
        <f t="shared" si="6"/>
        <v>392</v>
      </c>
      <c r="Q96" s="33">
        <v>17</v>
      </c>
      <c r="R96" s="42">
        <f t="shared" si="7"/>
        <v>3.4640972222222226E-2</v>
      </c>
    </row>
    <row r="97" spans="1:18" x14ac:dyDescent="0.2">
      <c r="A97" s="210" t="s">
        <v>191</v>
      </c>
      <c r="B97" s="4" t="s">
        <v>192</v>
      </c>
      <c r="C97" s="212" t="s">
        <v>193</v>
      </c>
      <c r="D97" s="110">
        <v>98</v>
      </c>
      <c r="E97" s="29">
        <v>22</v>
      </c>
      <c r="F97" s="111">
        <v>4.0936342592592595E-3</v>
      </c>
      <c r="G97" s="93">
        <v>100</v>
      </c>
      <c r="H97" s="32">
        <v>17</v>
      </c>
      <c r="I97" s="94">
        <v>1.0643171296296298E-2</v>
      </c>
      <c r="J97" s="78">
        <v>96</v>
      </c>
      <c r="K97" s="30">
        <v>17</v>
      </c>
      <c r="L97" s="79">
        <v>1.1148032407407407E-2</v>
      </c>
      <c r="M97" s="63">
        <v>94</v>
      </c>
      <c r="N97" s="31">
        <v>23</v>
      </c>
      <c r="O97" s="64">
        <v>1.5233217592592593E-2</v>
      </c>
      <c r="P97" s="41">
        <f t="shared" si="6"/>
        <v>388</v>
      </c>
      <c r="Q97" s="33">
        <v>20</v>
      </c>
      <c r="R97" s="42">
        <f t="shared" si="7"/>
        <v>4.111805555555556E-2</v>
      </c>
    </row>
    <row r="98" spans="1:18" x14ac:dyDescent="0.2">
      <c r="A98" s="213" t="s">
        <v>194</v>
      </c>
      <c r="B98" s="5" t="s">
        <v>195</v>
      </c>
      <c r="C98" s="214" t="s">
        <v>196</v>
      </c>
      <c r="D98" s="113">
        <v>100</v>
      </c>
      <c r="E98" s="29">
        <v>12</v>
      </c>
      <c r="F98" s="111">
        <v>2.133912037037037E-3</v>
      </c>
      <c r="G98" s="96">
        <v>100</v>
      </c>
      <c r="H98" s="32">
        <v>14</v>
      </c>
      <c r="I98" s="94">
        <v>8.8892361111111099E-3</v>
      </c>
      <c r="J98" s="80">
        <v>100</v>
      </c>
      <c r="K98" s="30">
        <v>7</v>
      </c>
      <c r="L98" s="79">
        <v>9.8292824074074064E-3</v>
      </c>
      <c r="M98" s="65">
        <v>96</v>
      </c>
      <c r="N98" s="31">
        <v>22</v>
      </c>
      <c r="O98" s="64">
        <v>1.5095138888888887E-2</v>
      </c>
      <c r="P98" s="41">
        <f t="shared" si="6"/>
        <v>396</v>
      </c>
      <c r="Q98" s="33">
        <v>10</v>
      </c>
      <c r="R98" s="43">
        <f t="shared" si="7"/>
        <v>3.5947569444444438E-2</v>
      </c>
    </row>
    <row r="99" spans="1:18" ht="17" thickBot="1" x14ac:dyDescent="0.25">
      <c r="A99" s="215" t="s">
        <v>197</v>
      </c>
      <c r="B99" s="216" t="s">
        <v>198</v>
      </c>
      <c r="C99" s="217" t="s">
        <v>199</v>
      </c>
      <c r="D99" s="114">
        <v>100</v>
      </c>
      <c r="E99" s="115">
        <v>7</v>
      </c>
      <c r="F99" s="116">
        <v>1.6841435185185186E-3</v>
      </c>
      <c r="G99" s="97">
        <v>100</v>
      </c>
      <c r="H99" s="98">
        <v>10</v>
      </c>
      <c r="I99" s="99">
        <v>6.9267361111111118E-3</v>
      </c>
      <c r="J99" s="81">
        <v>100</v>
      </c>
      <c r="K99" s="82">
        <v>9</v>
      </c>
      <c r="L99" s="83">
        <v>1.0177314814814814E-2</v>
      </c>
      <c r="M99" s="66">
        <v>100</v>
      </c>
      <c r="N99" s="67">
        <v>3</v>
      </c>
      <c r="O99" s="68">
        <v>9.8006944444444435E-3</v>
      </c>
      <c r="P99" s="44">
        <f t="shared" si="6"/>
        <v>400</v>
      </c>
      <c r="Q99" s="45">
        <v>4</v>
      </c>
      <c r="R99" s="46">
        <f t="shared" si="7"/>
        <v>2.8588888888888886E-2</v>
      </c>
    </row>
  </sheetData>
  <mergeCells count="24">
    <mergeCell ref="P10:R10"/>
    <mergeCell ref="A1:C1"/>
    <mergeCell ref="D1:F1"/>
    <mergeCell ref="G1:I1"/>
    <mergeCell ref="J1:L1"/>
    <mergeCell ref="M1:O1"/>
    <mergeCell ref="P1:R1"/>
    <mergeCell ref="A10:C10"/>
    <mergeCell ref="D10:F10"/>
    <mergeCell ref="G10:I10"/>
    <mergeCell ref="J10:L10"/>
    <mergeCell ref="M10:O10"/>
    <mergeCell ref="P75:R75"/>
    <mergeCell ref="A45:B45"/>
    <mergeCell ref="D45:F45"/>
    <mergeCell ref="G45:I45"/>
    <mergeCell ref="J45:L45"/>
    <mergeCell ref="M45:O45"/>
    <mergeCell ref="P45:R45"/>
    <mergeCell ref="A75:B75"/>
    <mergeCell ref="D75:F75"/>
    <mergeCell ref="G75:I75"/>
    <mergeCell ref="J75:L75"/>
    <mergeCell ref="M75:O75"/>
  </mergeCells>
  <phoneticPr fontId="11" type="noConversion"/>
  <pageMargins left="0.7" right="0.7" top="0.75" bottom="0.75" header="0.3" footer="0.3"/>
  <pageSetup scale="58" fitToHeight="2" orientation="landscape" verticalDpi="0" copies="1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O46"/>
  <sheetViews>
    <sheetView zoomScale="95" zoomScaleNormal="80" workbookViewId="0">
      <pane ySplit="1" topLeftCell="A2" activePane="bottomLeft" state="frozen"/>
      <selection pane="bottomLeft" activeCell="I1" sqref="I1:I1048576"/>
    </sheetView>
  </sheetViews>
  <sheetFormatPr baseColWidth="10" defaultColWidth="8.83203125" defaultRowHeight="15" x14ac:dyDescent="0.2"/>
  <cols>
    <col min="1" max="1" width="22" style="243" customWidth="1"/>
    <col min="2" max="2" width="22.1640625" style="244" customWidth="1"/>
    <col min="3" max="3" width="9.33203125" style="243" customWidth="1"/>
    <col min="4" max="4" width="10" style="245" bestFit="1" customWidth="1"/>
    <col min="5" max="5" width="24.6640625" style="245" bestFit="1" customWidth="1"/>
    <col min="6" max="6" width="24.1640625" style="245" bestFit="1" customWidth="1"/>
    <col min="7" max="7" width="11" style="245" bestFit="1" customWidth="1"/>
    <col min="8" max="8" width="4.6640625" style="243" customWidth="1"/>
    <col min="9" max="9" width="12.5" style="639" customWidth="1"/>
    <col min="10" max="10" width="11" style="245" bestFit="1" customWidth="1"/>
    <col min="11" max="11" width="18.83203125" style="245" bestFit="1" customWidth="1"/>
    <col min="12" max="12" width="18.33203125" style="639" bestFit="1" customWidth="1"/>
    <col min="13" max="13" width="7.5" style="245" customWidth="1"/>
    <col min="14" max="14" width="16.33203125" style="243" bestFit="1" customWidth="1"/>
    <col min="15" max="15" width="22.6640625" style="639" customWidth="1"/>
    <col min="16" max="16384" width="8.83203125" style="243"/>
  </cols>
  <sheetData>
    <row r="1" spans="1:15" s="248" customFormat="1" ht="15.5" customHeight="1" x14ac:dyDescent="0.2">
      <c r="A1" s="295" t="s">
        <v>0</v>
      </c>
      <c r="B1" s="250" t="s">
        <v>1</v>
      </c>
      <c r="C1" s="250" t="s">
        <v>2</v>
      </c>
      <c r="D1" s="361" t="s">
        <v>3</v>
      </c>
      <c r="E1" s="362" t="s">
        <v>314</v>
      </c>
      <c r="F1" s="362" t="s">
        <v>315</v>
      </c>
      <c r="G1" s="369" t="s">
        <v>249</v>
      </c>
      <c r="H1" s="370" t="s">
        <v>253</v>
      </c>
      <c r="I1" s="647" t="s">
        <v>437</v>
      </c>
      <c r="J1" s="270" t="s">
        <v>250</v>
      </c>
      <c r="K1" s="358" t="s">
        <v>317</v>
      </c>
      <c r="L1" s="638" t="s">
        <v>318</v>
      </c>
      <c r="M1" s="275" t="s">
        <v>251</v>
      </c>
      <c r="N1" s="359" t="s">
        <v>6</v>
      </c>
      <c r="O1" s="641" t="s">
        <v>7</v>
      </c>
    </row>
    <row r="2" spans="1:15" x14ac:dyDescent="0.2">
      <c r="A2" s="391" t="s">
        <v>282</v>
      </c>
      <c r="B2" s="391" t="s">
        <v>327</v>
      </c>
      <c r="C2" s="391">
        <v>49</v>
      </c>
      <c r="D2" s="364"/>
      <c r="E2" s="365">
        <v>100</v>
      </c>
      <c r="F2" s="462">
        <v>1.9570601851851854E-3</v>
      </c>
      <c r="G2" s="373"/>
      <c r="H2" s="371">
        <v>100</v>
      </c>
      <c r="I2" s="463">
        <v>3.4425925925925926E-3</v>
      </c>
      <c r="J2" s="253"/>
      <c r="K2" s="256">
        <v>100</v>
      </c>
      <c r="L2" s="465">
        <v>1.217013888888889E-3</v>
      </c>
      <c r="M2" s="252">
        <v>1</v>
      </c>
      <c r="N2" s="637">
        <f>Table13[[#This Row],[Hurtman Rescue Score]]+Table13[[#This Row],[Skill Climb Score]]+Table13[[#This Row],[Egg Climb Score]]</f>
        <v>300</v>
      </c>
      <c r="O2" s="644">
        <f>Table13[[#This Row],[Hurtman Rescue Time]]+Table13[[#This Row],[Skill Climb Time]]+Table13[[#This Row],[Egg Climb Time]]</f>
        <v>6.6166666666666665E-3</v>
      </c>
    </row>
    <row r="3" spans="1:15" x14ac:dyDescent="0.2">
      <c r="A3" s="391" t="s">
        <v>224</v>
      </c>
      <c r="B3" s="391" t="s">
        <v>274</v>
      </c>
      <c r="C3" s="391">
        <v>106</v>
      </c>
      <c r="D3" s="363"/>
      <c r="E3" s="365">
        <v>100</v>
      </c>
      <c r="F3" s="462">
        <v>1.9560185185185184E-3</v>
      </c>
      <c r="G3" s="369"/>
      <c r="H3" s="371">
        <v>100</v>
      </c>
      <c r="I3" s="463">
        <v>3.9680555555555563E-3</v>
      </c>
      <c r="J3" s="260">
        <v>1</v>
      </c>
      <c r="K3" s="256">
        <v>100</v>
      </c>
      <c r="L3" s="465">
        <v>8.1956018518518521E-4</v>
      </c>
      <c r="M3" s="261">
        <v>2</v>
      </c>
      <c r="N3" s="637">
        <f>Table13[[#This Row],[Hurtman Rescue Score]]+Table13[[#This Row],[Skill Climb Score]]+Table13[[#This Row],[Egg Climb Score]]</f>
        <v>300</v>
      </c>
      <c r="O3" s="644">
        <f>Table13[[#This Row],[Hurtman Rescue Time]]+Table13[[#This Row],[Skill Climb Time]]+Table13[[#This Row],[Egg Climb Time]]</f>
        <v>6.74363425925926E-3</v>
      </c>
    </row>
    <row r="4" spans="1:15" x14ac:dyDescent="0.2">
      <c r="A4" s="391" t="s">
        <v>269</v>
      </c>
      <c r="B4" s="391" t="s">
        <v>230</v>
      </c>
      <c r="C4" s="391">
        <v>97</v>
      </c>
      <c r="D4" s="363">
        <v>3</v>
      </c>
      <c r="E4" s="365">
        <v>100</v>
      </c>
      <c r="F4" s="366">
        <v>1.7379629629629629E-3</v>
      </c>
      <c r="G4" s="369"/>
      <c r="H4" s="371">
        <v>100</v>
      </c>
      <c r="I4" s="463">
        <v>4.0244212962962959E-3</v>
      </c>
      <c r="J4" s="260"/>
      <c r="K4" s="256">
        <v>100</v>
      </c>
      <c r="L4" s="465">
        <v>1.1819444444444444E-3</v>
      </c>
      <c r="M4" s="261">
        <v>3</v>
      </c>
      <c r="N4" s="637">
        <f>Table13[[#This Row],[Hurtman Rescue Score]]+Table13[[#This Row],[Skill Climb Score]]+Table13[[#This Row],[Egg Climb Score]]</f>
        <v>300</v>
      </c>
      <c r="O4" s="644">
        <f>Table13[[#This Row],[Hurtman Rescue Time]]+Table13[[#This Row],[Skill Climb Time]]+Table13[[#This Row],[Egg Climb Time]]</f>
        <v>6.9443287037037034E-3</v>
      </c>
    </row>
    <row r="5" spans="1:15" s="1" customFormat="1" x14ac:dyDescent="0.2">
      <c r="A5" s="391" t="s">
        <v>269</v>
      </c>
      <c r="B5" s="391" t="s">
        <v>206</v>
      </c>
      <c r="C5" s="391">
        <v>99</v>
      </c>
      <c r="D5" s="383">
        <v>1</v>
      </c>
      <c r="E5" s="365">
        <v>100</v>
      </c>
      <c r="F5" s="462">
        <v>1.6019675925925925E-3</v>
      </c>
      <c r="G5" s="373"/>
      <c r="H5" s="371">
        <v>100</v>
      </c>
      <c r="I5" s="463">
        <v>4.3457175925925929E-3</v>
      </c>
      <c r="J5" s="384">
        <v>2</v>
      </c>
      <c r="K5" s="256">
        <v>100</v>
      </c>
      <c r="L5" s="465">
        <v>1.0399305555555554E-3</v>
      </c>
      <c r="M5" s="385"/>
      <c r="N5" s="637">
        <f>Table13[[#This Row],[Hurtman Rescue Score]]+Table13[[#This Row],[Skill Climb Score]]+Table13[[#This Row],[Egg Climb Score]]</f>
        <v>300</v>
      </c>
      <c r="O5" s="644">
        <f>Table13[[#This Row],[Hurtman Rescue Time]]+Table13[[#This Row],[Skill Climb Time]]+Table13[[#This Row],[Egg Climb Time]]</f>
        <v>6.9876157407407404E-3</v>
      </c>
    </row>
    <row r="6" spans="1:15" x14ac:dyDescent="0.2">
      <c r="A6" s="391" t="s">
        <v>200</v>
      </c>
      <c r="B6" s="391" t="s">
        <v>229</v>
      </c>
      <c r="C6" s="391">
        <v>43</v>
      </c>
      <c r="D6" s="383"/>
      <c r="E6" s="365">
        <v>100</v>
      </c>
      <c r="F6" s="462">
        <v>2.3452546296296294E-3</v>
      </c>
      <c r="G6" s="373"/>
      <c r="H6" s="371">
        <v>100</v>
      </c>
      <c r="I6" s="463">
        <v>3.4798611111111115E-3</v>
      </c>
      <c r="J6" s="384"/>
      <c r="K6" s="256">
        <v>100</v>
      </c>
      <c r="L6" s="465">
        <v>1.2258101851851852E-3</v>
      </c>
      <c r="M6" s="385"/>
      <c r="N6" s="637">
        <f>Table13[[#This Row],[Hurtman Rescue Score]]+Table13[[#This Row],[Skill Climb Score]]+Table13[[#This Row],[Egg Climb Score]]</f>
        <v>300</v>
      </c>
      <c r="O6" s="644">
        <f>Table13[[#This Row],[Hurtman Rescue Time]]+Table13[[#This Row],[Skill Climb Time]]+Table13[[#This Row],[Egg Climb Time]]</f>
        <v>7.0509259259259258E-3</v>
      </c>
    </row>
    <row r="7" spans="1:15" x14ac:dyDescent="0.2">
      <c r="A7" s="391" t="s">
        <v>218</v>
      </c>
      <c r="B7" s="391" t="s">
        <v>335</v>
      </c>
      <c r="C7" s="391">
        <v>121</v>
      </c>
      <c r="D7" s="383"/>
      <c r="E7" s="365">
        <v>100</v>
      </c>
      <c r="F7" s="481">
        <v>2.3003472222222223E-3</v>
      </c>
      <c r="G7" s="373"/>
      <c r="H7" s="371">
        <v>100</v>
      </c>
      <c r="I7" s="636">
        <v>3.7782407407407409E-3</v>
      </c>
      <c r="J7" s="384">
        <v>3</v>
      </c>
      <c r="K7" s="256">
        <v>100</v>
      </c>
      <c r="L7" s="465">
        <v>1.1364583333333333E-3</v>
      </c>
      <c r="M7" s="385"/>
      <c r="N7" s="637">
        <f>Table13[[#This Row],[Hurtman Rescue Score]]+Table13[[#This Row],[Skill Climb Score]]+Table13[[#This Row],[Egg Climb Score]]</f>
        <v>300</v>
      </c>
      <c r="O7" s="645">
        <f>Table13[[#This Row],[Hurtman Rescue Time]]+Table13[[#This Row],[Skill Climb Time]]+Table13[[#This Row],[Egg Climb Time]]</f>
        <v>7.2150462962962958E-3</v>
      </c>
    </row>
    <row r="8" spans="1:15" x14ac:dyDescent="0.2">
      <c r="A8" s="391" t="s">
        <v>292</v>
      </c>
      <c r="B8" s="391" t="s">
        <v>227</v>
      </c>
      <c r="C8" s="391">
        <v>53</v>
      </c>
      <c r="D8" s="383"/>
      <c r="E8" s="365">
        <v>100</v>
      </c>
      <c r="F8" s="366">
        <v>1.8749999999999999E-3</v>
      </c>
      <c r="G8" s="373"/>
      <c r="H8" s="371">
        <v>100</v>
      </c>
      <c r="I8" s="463">
        <v>4.3243055555555552E-3</v>
      </c>
      <c r="J8" s="384"/>
      <c r="K8" s="256">
        <v>100</v>
      </c>
      <c r="L8" s="465">
        <v>1.297337962962963E-3</v>
      </c>
      <c r="M8" s="385"/>
      <c r="N8" s="637">
        <f>Table13[[#This Row],[Hurtman Rescue Score]]+Table13[[#This Row],[Skill Climb Score]]+Table13[[#This Row],[Egg Climb Score]]</f>
        <v>300</v>
      </c>
      <c r="O8" s="644">
        <f>Table13[[#This Row],[Hurtman Rescue Time]]+Table13[[#This Row],[Skill Climb Time]]+Table13[[#This Row],[Egg Climb Time]]</f>
        <v>7.4966435185185179E-3</v>
      </c>
    </row>
    <row r="9" spans="1:15" x14ac:dyDescent="0.2">
      <c r="A9" s="391" t="s">
        <v>221</v>
      </c>
      <c r="B9" s="391" t="s">
        <v>247</v>
      </c>
      <c r="C9" s="391">
        <v>8</v>
      </c>
      <c r="D9" s="383"/>
      <c r="E9" s="365">
        <v>100</v>
      </c>
      <c r="F9" s="366">
        <v>2.2038194444444444E-3</v>
      </c>
      <c r="G9" s="373"/>
      <c r="H9" s="371">
        <v>100</v>
      </c>
      <c r="I9" s="463">
        <v>3.7520833333333334E-3</v>
      </c>
      <c r="J9" s="384"/>
      <c r="K9" s="256">
        <v>100</v>
      </c>
      <c r="L9" s="465">
        <v>1.7342592592592594E-3</v>
      </c>
      <c r="M9" s="385"/>
      <c r="N9" s="637">
        <f>Table13[[#This Row],[Hurtman Rescue Score]]+Table13[[#This Row],[Skill Climb Score]]+Table13[[#This Row],[Egg Climb Score]]</f>
        <v>300</v>
      </c>
      <c r="O9" s="644">
        <f>Table13[[#This Row],[Hurtman Rescue Time]]+Table13[[#This Row],[Skill Climb Time]]+Table13[[#This Row],[Egg Climb Time]]</f>
        <v>7.690162037037037E-3</v>
      </c>
    </row>
    <row r="10" spans="1:15" x14ac:dyDescent="0.2">
      <c r="A10" s="391" t="s">
        <v>226</v>
      </c>
      <c r="B10" s="391" t="s">
        <v>275</v>
      </c>
      <c r="C10" s="391">
        <v>103</v>
      </c>
      <c r="D10" s="383"/>
      <c r="E10" s="365">
        <v>100</v>
      </c>
      <c r="F10" s="366">
        <v>2.5611111111111112E-3</v>
      </c>
      <c r="G10" s="373"/>
      <c r="H10" s="371">
        <v>100</v>
      </c>
      <c r="I10" s="463">
        <v>3.8950231481481479E-3</v>
      </c>
      <c r="J10" s="384"/>
      <c r="K10" s="256">
        <v>100</v>
      </c>
      <c r="L10" s="465">
        <v>1.3013888888888888E-3</v>
      </c>
      <c r="M10" s="385"/>
      <c r="N10" s="637">
        <f>Table13[[#This Row],[Hurtman Rescue Score]]+Table13[[#This Row],[Skill Climb Score]]+Table13[[#This Row],[Egg Climb Score]]</f>
        <v>300</v>
      </c>
      <c r="O10" s="644">
        <f>Table13[[#This Row],[Hurtman Rescue Time]]+Table13[[#This Row],[Skill Climb Time]]+Table13[[#This Row],[Egg Climb Time]]</f>
        <v>7.7575231481481471E-3</v>
      </c>
    </row>
    <row r="11" spans="1:15" x14ac:dyDescent="0.2">
      <c r="A11" s="391" t="s">
        <v>207</v>
      </c>
      <c r="B11" s="391" t="s">
        <v>232</v>
      </c>
      <c r="C11" s="391">
        <v>56</v>
      </c>
      <c r="D11" s="363"/>
      <c r="E11" s="365">
        <v>100</v>
      </c>
      <c r="F11" s="462">
        <v>1.8087962962962964E-3</v>
      </c>
      <c r="G11" s="369"/>
      <c r="H11" s="371">
        <v>100</v>
      </c>
      <c r="I11" s="463">
        <v>4.7858796296296295E-3</v>
      </c>
      <c r="J11" s="260"/>
      <c r="K11" s="256">
        <v>100</v>
      </c>
      <c r="L11" s="465">
        <v>1.3284722222222222E-3</v>
      </c>
      <c r="M11" s="261"/>
      <c r="N11" s="637">
        <f>Table13[[#This Row],[Hurtman Rescue Score]]+Table13[[#This Row],[Skill Climb Score]]+Table13[[#This Row],[Egg Climb Score]]</f>
        <v>300</v>
      </c>
      <c r="O11" s="644">
        <f>Table13[[#This Row],[Hurtman Rescue Time]]+Table13[[#This Row],[Skill Climb Time]]+Table13[[#This Row],[Egg Climb Time]]</f>
        <v>7.9231481481481479E-3</v>
      </c>
    </row>
    <row r="12" spans="1:15" x14ac:dyDescent="0.2">
      <c r="A12" s="391" t="s">
        <v>269</v>
      </c>
      <c r="B12" s="391" t="s">
        <v>208</v>
      </c>
      <c r="C12" s="391">
        <v>96</v>
      </c>
      <c r="D12" s="364"/>
      <c r="E12" s="365">
        <v>100</v>
      </c>
      <c r="F12" s="366">
        <v>2.2630787037037038E-3</v>
      </c>
      <c r="G12" s="373"/>
      <c r="H12" s="371">
        <v>100</v>
      </c>
      <c r="I12" s="463">
        <v>4.4943287037037035E-3</v>
      </c>
      <c r="J12" s="253"/>
      <c r="K12" s="256">
        <v>100</v>
      </c>
      <c r="L12" s="465">
        <v>1.229050925925926E-3</v>
      </c>
      <c r="M12" s="252"/>
      <c r="N12" s="637">
        <f>Table13[[#This Row],[Hurtman Rescue Score]]+Table13[[#This Row],[Skill Climb Score]]+Table13[[#This Row],[Egg Climb Score]]</f>
        <v>300</v>
      </c>
      <c r="O12" s="644">
        <f>Table13[[#This Row],[Hurtman Rescue Time]]+Table13[[#This Row],[Skill Climb Time]]+Table13[[#This Row],[Egg Climb Time]]</f>
        <v>7.9864583333333333E-3</v>
      </c>
    </row>
    <row r="13" spans="1:15" x14ac:dyDescent="0.2">
      <c r="A13" s="391" t="s">
        <v>218</v>
      </c>
      <c r="B13" s="391" t="s">
        <v>273</v>
      </c>
      <c r="C13" s="391">
        <v>123</v>
      </c>
      <c r="D13" s="383"/>
      <c r="E13" s="365">
        <v>100</v>
      </c>
      <c r="F13" s="481">
        <v>2.6591435185185186E-3</v>
      </c>
      <c r="G13" s="373"/>
      <c r="H13" s="371">
        <v>100</v>
      </c>
      <c r="I13" s="463">
        <v>4.4675925925925924E-3</v>
      </c>
      <c r="J13" s="384"/>
      <c r="K13" s="256">
        <v>100</v>
      </c>
      <c r="L13" s="465">
        <v>1.3802083333333333E-3</v>
      </c>
      <c r="M13" s="385"/>
      <c r="N13" s="637">
        <f>Table13[[#This Row],[Hurtman Rescue Score]]+Table13[[#This Row],[Skill Climb Score]]+Table13[[#This Row],[Egg Climb Score]]</f>
        <v>300</v>
      </c>
      <c r="O13" s="644">
        <f>Table13[[#This Row],[Hurtman Rescue Time]]+Table13[[#This Row],[Skill Climb Time]]+Table13[[#This Row],[Egg Climb Time]]</f>
        <v>8.5069444444444454E-3</v>
      </c>
    </row>
    <row r="14" spans="1:15" x14ac:dyDescent="0.2">
      <c r="A14" s="391" t="s">
        <v>222</v>
      </c>
      <c r="B14" s="391" t="s">
        <v>262</v>
      </c>
      <c r="C14" s="391">
        <v>35</v>
      </c>
      <c r="D14" s="383"/>
      <c r="E14" s="365">
        <v>100</v>
      </c>
      <c r="F14" s="366">
        <v>2.9141203703703703E-3</v>
      </c>
      <c r="G14" s="373"/>
      <c r="H14" s="371">
        <v>100</v>
      </c>
      <c r="I14" s="463">
        <v>5.4527777777777777E-3</v>
      </c>
      <c r="J14" s="384"/>
      <c r="K14" s="256">
        <v>100</v>
      </c>
      <c r="L14" s="465">
        <v>1.472800925925926E-3</v>
      </c>
      <c r="M14" s="385"/>
      <c r="N14" s="637">
        <f>Table13[[#This Row],[Hurtman Rescue Score]]+Table13[[#This Row],[Skill Climb Score]]+Table13[[#This Row],[Egg Climb Score]]</f>
        <v>300</v>
      </c>
      <c r="O14" s="644">
        <f>Table13[[#This Row],[Hurtman Rescue Time]]+Table13[[#This Row],[Skill Climb Time]]+Table13[[#This Row],[Egg Climb Time]]</f>
        <v>9.8396990740740736E-3</v>
      </c>
    </row>
    <row r="15" spans="1:15" x14ac:dyDescent="0.2">
      <c r="A15" s="391" t="s">
        <v>224</v>
      </c>
      <c r="B15" s="391" t="s">
        <v>239</v>
      </c>
      <c r="C15" s="391">
        <v>108</v>
      </c>
      <c r="D15" s="364"/>
      <c r="E15" s="365">
        <v>100</v>
      </c>
      <c r="F15" s="462">
        <v>3.0739583333333331E-3</v>
      </c>
      <c r="G15" s="373"/>
      <c r="H15" s="371">
        <v>100</v>
      </c>
      <c r="I15" s="463">
        <v>6.1649305555555554E-3</v>
      </c>
      <c r="J15" s="253"/>
      <c r="K15" s="256">
        <v>100</v>
      </c>
      <c r="L15" s="465">
        <v>1.6945601851851852E-3</v>
      </c>
      <c r="M15" s="252"/>
      <c r="N15" s="637">
        <f>Table13[[#This Row],[Hurtman Rescue Score]]+Table13[[#This Row],[Skill Climb Score]]+Table13[[#This Row],[Egg Climb Score]]</f>
        <v>300</v>
      </c>
      <c r="O15" s="644">
        <f>Table13[[#This Row],[Hurtman Rescue Time]]+Table13[[#This Row],[Skill Climb Time]]+Table13[[#This Row],[Egg Climb Time]]</f>
        <v>1.0933449074074075E-2</v>
      </c>
    </row>
    <row r="16" spans="1:15" x14ac:dyDescent="0.2">
      <c r="A16" s="391" t="s">
        <v>210</v>
      </c>
      <c r="B16" s="391" t="s">
        <v>233</v>
      </c>
      <c r="C16" s="391">
        <v>24</v>
      </c>
      <c r="D16" s="363"/>
      <c r="E16" s="365">
        <v>100</v>
      </c>
      <c r="F16" s="366">
        <v>1.7396990740740741E-3</v>
      </c>
      <c r="G16" s="369">
        <v>2</v>
      </c>
      <c r="H16" s="371">
        <v>100</v>
      </c>
      <c r="I16" s="463">
        <v>3.2364583333333334E-3</v>
      </c>
      <c r="J16" s="260"/>
      <c r="K16" s="256">
        <v>98</v>
      </c>
      <c r="L16" s="465">
        <v>9.0682870370370364E-4</v>
      </c>
      <c r="M16" s="261"/>
      <c r="N16" s="637">
        <f>Table13[[#This Row],[Hurtman Rescue Score]]+Table13[[#This Row],[Skill Climb Score]]+Table13[[#This Row],[Egg Climb Score]]</f>
        <v>298</v>
      </c>
      <c r="O16" s="644">
        <f>Table13[[#This Row],[Hurtman Rescue Time]]+Table13[[#This Row],[Skill Climb Time]]+Table13[[#This Row],[Egg Climb Time]]</f>
        <v>5.8829861111111114E-3</v>
      </c>
    </row>
    <row r="17" spans="1:15" x14ac:dyDescent="0.2">
      <c r="A17" s="391" t="s">
        <v>226</v>
      </c>
      <c r="B17" s="391" t="s">
        <v>241</v>
      </c>
      <c r="C17" s="391">
        <v>128</v>
      </c>
      <c r="D17" s="383"/>
      <c r="E17" s="365">
        <v>100</v>
      </c>
      <c r="F17" s="481">
        <v>1.9381944444444446E-3</v>
      </c>
      <c r="G17" s="373"/>
      <c r="H17" s="371">
        <v>100</v>
      </c>
      <c r="I17" s="463">
        <v>3.6711805555555556E-3</v>
      </c>
      <c r="J17" s="384"/>
      <c r="K17" s="256">
        <v>98</v>
      </c>
      <c r="L17" s="465">
        <v>9.2835648148148161E-4</v>
      </c>
      <c r="M17" s="385"/>
      <c r="N17" s="637">
        <f>Table13[[#This Row],[Hurtman Rescue Score]]+Table13[[#This Row],[Skill Climb Score]]+Table13[[#This Row],[Egg Climb Score]]</f>
        <v>298</v>
      </c>
      <c r="O17" s="644">
        <f>Table13[[#This Row],[Hurtman Rescue Time]]+Table13[[#This Row],[Skill Climb Time]]+Table13[[#This Row],[Egg Climb Time]]</f>
        <v>6.5377314814814812E-3</v>
      </c>
    </row>
    <row r="18" spans="1:15" x14ac:dyDescent="0.2">
      <c r="A18" s="391" t="s">
        <v>204</v>
      </c>
      <c r="B18" s="391" t="s">
        <v>205</v>
      </c>
      <c r="C18" s="391">
        <v>62</v>
      </c>
      <c r="D18" s="364"/>
      <c r="E18" s="365">
        <v>98</v>
      </c>
      <c r="F18" s="366">
        <v>2.4258101851851854E-3</v>
      </c>
      <c r="G18" s="373">
        <v>1</v>
      </c>
      <c r="H18" s="371">
        <v>100</v>
      </c>
      <c r="I18" s="463">
        <v>3.0113425925925928E-3</v>
      </c>
      <c r="J18" s="253"/>
      <c r="K18" s="256">
        <v>100</v>
      </c>
      <c r="L18" s="465">
        <v>1.1664351851851853E-3</v>
      </c>
      <c r="M18" s="252"/>
      <c r="N18" s="637">
        <f>Table13[[#This Row],[Hurtman Rescue Score]]+Table13[[#This Row],[Skill Climb Score]]+Table13[[#This Row],[Egg Climb Score]]</f>
        <v>298</v>
      </c>
      <c r="O18" s="644">
        <f>Table13[[#This Row],[Hurtman Rescue Time]]+Table13[[#This Row],[Skill Climb Time]]+Table13[[#This Row],[Egg Climb Time]]</f>
        <v>6.6035879629629639E-3</v>
      </c>
    </row>
    <row r="19" spans="1:15" x14ac:dyDescent="0.2">
      <c r="A19" s="391" t="s">
        <v>204</v>
      </c>
      <c r="B19" s="391" t="s">
        <v>272</v>
      </c>
      <c r="C19" s="391">
        <v>61</v>
      </c>
      <c r="D19" s="364"/>
      <c r="E19" s="365">
        <v>100</v>
      </c>
      <c r="F19" s="366">
        <v>2.0528935185185186E-3</v>
      </c>
      <c r="G19" s="373">
        <v>3</v>
      </c>
      <c r="H19" s="371">
        <v>100</v>
      </c>
      <c r="I19" s="463">
        <v>3.3622685185185183E-3</v>
      </c>
      <c r="J19" s="253"/>
      <c r="K19" s="256">
        <v>98</v>
      </c>
      <c r="L19" s="465">
        <v>1.1958333333333333E-3</v>
      </c>
      <c r="M19" s="252"/>
      <c r="N19" s="637">
        <f>Table13[[#This Row],[Hurtman Rescue Score]]+Table13[[#This Row],[Skill Climb Score]]+Table13[[#This Row],[Egg Climb Score]]</f>
        <v>298</v>
      </c>
      <c r="O19" s="644">
        <f>Table13[[#This Row],[Hurtman Rescue Time]]+Table13[[#This Row],[Skill Climb Time]]+Table13[[#This Row],[Egg Climb Time]]</f>
        <v>6.6109953703703704E-3</v>
      </c>
    </row>
    <row r="20" spans="1:15" x14ac:dyDescent="0.2">
      <c r="A20" s="391" t="s">
        <v>226</v>
      </c>
      <c r="B20" s="391" t="s">
        <v>242</v>
      </c>
      <c r="C20" s="391">
        <v>102</v>
      </c>
      <c r="D20" s="383"/>
      <c r="E20" s="365">
        <v>100</v>
      </c>
      <c r="F20" s="462">
        <v>2.1219907407407407E-3</v>
      </c>
      <c r="G20" s="373"/>
      <c r="H20" s="371">
        <v>100</v>
      </c>
      <c r="I20" s="463">
        <v>4.0844907407407401E-3</v>
      </c>
      <c r="J20" s="384"/>
      <c r="K20" s="256">
        <v>98</v>
      </c>
      <c r="L20" s="465">
        <v>1.0636574074074075E-3</v>
      </c>
      <c r="M20" s="385"/>
      <c r="N20" s="637">
        <f>Table13[[#This Row],[Hurtman Rescue Score]]+Table13[[#This Row],[Skill Climb Score]]+Table13[[#This Row],[Egg Climb Score]]</f>
        <v>298</v>
      </c>
      <c r="O20" s="644">
        <f>Table13[[#This Row],[Hurtman Rescue Time]]+Table13[[#This Row],[Skill Climb Time]]+Table13[[#This Row],[Egg Climb Time]]</f>
        <v>7.2701388888888885E-3</v>
      </c>
    </row>
    <row r="21" spans="1:15" x14ac:dyDescent="0.2">
      <c r="A21" s="391" t="s">
        <v>207</v>
      </c>
      <c r="B21" s="391" t="s">
        <v>209</v>
      </c>
      <c r="C21" s="391">
        <v>55</v>
      </c>
      <c r="D21" s="364"/>
      <c r="E21" s="365">
        <v>100</v>
      </c>
      <c r="F21" s="462">
        <v>1.8319444444444444E-3</v>
      </c>
      <c r="G21" s="373"/>
      <c r="H21" s="371">
        <v>98</v>
      </c>
      <c r="I21" s="463">
        <v>4.1479166666666669E-3</v>
      </c>
      <c r="J21" s="253"/>
      <c r="K21" s="256">
        <v>100</v>
      </c>
      <c r="L21" s="465">
        <v>1.3339120370370371E-3</v>
      </c>
      <c r="M21" s="252"/>
      <c r="N21" s="637">
        <f>Table13[[#This Row],[Hurtman Rescue Score]]+Table13[[#This Row],[Skill Climb Score]]+Table13[[#This Row],[Egg Climb Score]]</f>
        <v>298</v>
      </c>
      <c r="O21" s="644">
        <f>Table13[[#This Row],[Hurtman Rescue Time]]+Table13[[#This Row],[Skill Climb Time]]+Table13[[#This Row],[Egg Climb Time]]</f>
        <v>7.3137731481481482E-3</v>
      </c>
    </row>
    <row r="22" spans="1:15" x14ac:dyDescent="0.2">
      <c r="A22" s="391" t="s">
        <v>224</v>
      </c>
      <c r="B22" s="391" t="s">
        <v>238</v>
      </c>
      <c r="C22" s="391">
        <v>105</v>
      </c>
      <c r="D22" s="364"/>
      <c r="E22" s="365">
        <v>100</v>
      </c>
      <c r="F22" s="366">
        <v>2.6167824074074075E-3</v>
      </c>
      <c r="G22" s="373"/>
      <c r="H22" s="371">
        <v>100</v>
      </c>
      <c r="I22" s="463">
        <v>3.934490740740741E-3</v>
      </c>
      <c r="J22" s="253"/>
      <c r="K22" s="256">
        <v>98</v>
      </c>
      <c r="L22" s="465">
        <v>1.2655092592592592E-3</v>
      </c>
      <c r="M22" s="252"/>
      <c r="N22" s="637">
        <f>Table13[[#This Row],[Hurtman Rescue Score]]+Table13[[#This Row],[Skill Climb Score]]+Table13[[#This Row],[Egg Climb Score]]</f>
        <v>298</v>
      </c>
      <c r="O22" s="644">
        <f>Table13[[#This Row],[Hurtman Rescue Time]]+Table13[[#This Row],[Skill Climb Time]]+Table13[[#This Row],[Egg Climb Time]]</f>
        <v>7.8167824074074077E-3</v>
      </c>
    </row>
    <row r="23" spans="1:15" x14ac:dyDescent="0.2">
      <c r="A23" s="391" t="s">
        <v>292</v>
      </c>
      <c r="B23" s="391" t="s">
        <v>231</v>
      </c>
      <c r="C23" s="391">
        <v>54</v>
      </c>
      <c r="D23" s="363">
        <v>2</v>
      </c>
      <c r="E23" s="365">
        <v>100</v>
      </c>
      <c r="F23" s="366">
        <v>1.7255787037037038E-3</v>
      </c>
      <c r="G23" s="369"/>
      <c r="H23" s="371">
        <v>100</v>
      </c>
      <c r="I23" s="463">
        <v>5.0813657407407405E-3</v>
      </c>
      <c r="J23" s="260"/>
      <c r="K23" s="256">
        <v>98</v>
      </c>
      <c r="L23" s="465">
        <v>1.2622685185185185E-3</v>
      </c>
      <c r="M23" s="261"/>
      <c r="N23" s="637">
        <f>Table13[[#This Row],[Hurtman Rescue Score]]+Table13[[#This Row],[Skill Climb Score]]+Table13[[#This Row],[Egg Climb Score]]</f>
        <v>298</v>
      </c>
      <c r="O23" s="644">
        <f>Table13[[#This Row],[Hurtman Rescue Time]]+Table13[[#This Row],[Skill Climb Time]]+Table13[[#This Row],[Egg Climb Time]]</f>
        <v>8.0692129629629621E-3</v>
      </c>
    </row>
    <row r="24" spans="1:15" x14ac:dyDescent="0.2">
      <c r="A24" s="391" t="s">
        <v>292</v>
      </c>
      <c r="B24" s="391" t="s">
        <v>271</v>
      </c>
      <c r="C24" s="391">
        <v>111</v>
      </c>
      <c r="D24" s="388"/>
      <c r="E24" s="367">
        <v>100</v>
      </c>
      <c r="F24" s="368">
        <v>2.3643518518518519E-3</v>
      </c>
      <c r="G24" s="374"/>
      <c r="H24" s="375">
        <v>98</v>
      </c>
      <c r="I24" s="502">
        <v>5.0252314814814812E-3</v>
      </c>
      <c r="J24" s="389"/>
      <c r="K24" s="265">
        <v>100</v>
      </c>
      <c r="L24" s="466">
        <v>1.3153935185185187E-3</v>
      </c>
      <c r="M24" s="390"/>
      <c r="N24" s="640">
        <f>Table13[[#This Row],[Hurtman Rescue Score]]+Table13[[#This Row],[Skill Climb Score]]+Table13[[#This Row],[Egg Climb Score]]</f>
        <v>298</v>
      </c>
      <c r="O24" s="646">
        <f>Table13[[#This Row],[Hurtman Rescue Time]]+Table13[[#This Row],[Skill Climb Time]]+Table13[[#This Row],[Egg Climb Time]]</f>
        <v>8.7049768518518526E-3</v>
      </c>
    </row>
    <row r="25" spans="1:15" x14ac:dyDescent="0.2">
      <c r="A25" s="391" t="s">
        <v>281</v>
      </c>
      <c r="B25" s="391" t="s">
        <v>330</v>
      </c>
      <c r="C25" s="391">
        <v>72</v>
      </c>
      <c r="D25" s="364"/>
      <c r="E25" s="365">
        <v>100</v>
      </c>
      <c r="F25" s="366">
        <v>2.6334490740740741E-3</v>
      </c>
      <c r="G25" s="373"/>
      <c r="H25" s="371">
        <v>100</v>
      </c>
      <c r="I25" s="463">
        <v>4.491782407407407E-3</v>
      </c>
      <c r="J25" s="253"/>
      <c r="K25" s="256">
        <v>98</v>
      </c>
      <c r="L25" s="465">
        <v>1.6200231481481482E-3</v>
      </c>
      <c r="M25" s="252"/>
      <c r="N25" s="637">
        <f>Table13[[#This Row],[Hurtman Rescue Score]]+Table13[[#This Row],[Skill Climb Score]]+Table13[[#This Row],[Egg Climb Score]]</f>
        <v>298</v>
      </c>
      <c r="O25" s="642">
        <f>Table13[[#This Row],[Hurtman Rescue Time]]+Table13[[#This Row],[Skill Climb Time]]+Table13[[#This Row],[Egg Climb Time]]</f>
        <v>8.7452546296296289E-3</v>
      </c>
    </row>
    <row r="26" spans="1:15" x14ac:dyDescent="0.2">
      <c r="A26" s="391" t="s">
        <v>222</v>
      </c>
      <c r="B26" s="391" t="s">
        <v>326</v>
      </c>
      <c r="C26" s="391">
        <v>33</v>
      </c>
      <c r="D26" s="363"/>
      <c r="E26" s="365">
        <v>100</v>
      </c>
      <c r="F26" s="366">
        <v>3.0917824074074072E-3</v>
      </c>
      <c r="G26" s="369"/>
      <c r="H26" s="371">
        <v>100</v>
      </c>
      <c r="I26" s="463">
        <v>4.3009259259259259E-3</v>
      </c>
      <c r="J26" s="260"/>
      <c r="K26" s="256">
        <v>98</v>
      </c>
      <c r="L26" s="465">
        <v>1.5194444444444444E-3</v>
      </c>
      <c r="M26" s="261"/>
      <c r="N26" s="637">
        <f>Table13[[#This Row],[Hurtman Rescue Score]]+Table13[[#This Row],[Skill Climb Score]]+Table13[[#This Row],[Egg Climb Score]]</f>
        <v>298</v>
      </c>
      <c r="O26" s="642">
        <f>Table13[[#This Row],[Hurtman Rescue Time]]+Table13[[#This Row],[Skill Climb Time]]+Table13[[#This Row],[Egg Climb Time]]</f>
        <v>8.9121527777777775E-3</v>
      </c>
    </row>
    <row r="27" spans="1:15" x14ac:dyDescent="0.2">
      <c r="A27" s="391" t="s">
        <v>218</v>
      </c>
      <c r="B27" s="391" t="s">
        <v>334</v>
      </c>
      <c r="C27" s="391">
        <v>120</v>
      </c>
      <c r="D27" s="383"/>
      <c r="E27" s="365">
        <v>100</v>
      </c>
      <c r="F27" s="481">
        <v>2.9246527777777778E-3</v>
      </c>
      <c r="G27" s="373"/>
      <c r="H27" s="371">
        <v>100</v>
      </c>
      <c r="I27" s="463">
        <v>5.1975694444444448E-3</v>
      </c>
      <c r="J27" s="384"/>
      <c r="K27" s="256">
        <v>98</v>
      </c>
      <c r="L27" s="465">
        <v>1.6626157407407408E-3</v>
      </c>
      <c r="M27" s="385"/>
      <c r="N27" s="637">
        <f>Table13[[#This Row],[Hurtman Rescue Score]]+Table13[[#This Row],[Skill Climb Score]]+Table13[[#This Row],[Egg Climb Score]]</f>
        <v>298</v>
      </c>
      <c r="O27" s="642">
        <f>Table13[[#This Row],[Hurtman Rescue Time]]+Table13[[#This Row],[Skill Climb Time]]+Table13[[#This Row],[Egg Climb Time]]</f>
        <v>9.7848379629629622E-3</v>
      </c>
    </row>
    <row r="28" spans="1:15" x14ac:dyDescent="0.2">
      <c r="A28" s="391" t="s">
        <v>319</v>
      </c>
      <c r="B28" s="391" t="s">
        <v>329</v>
      </c>
      <c r="C28" s="391">
        <v>70</v>
      </c>
      <c r="D28" s="383"/>
      <c r="E28" s="365">
        <v>100</v>
      </c>
      <c r="F28" s="366">
        <v>3.2259259259259264E-3</v>
      </c>
      <c r="G28" s="373"/>
      <c r="H28" s="371">
        <v>100</v>
      </c>
      <c r="I28" s="463">
        <v>5.2105324074074076E-3</v>
      </c>
      <c r="J28" s="384"/>
      <c r="K28" s="256">
        <v>98</v>
      </c>
      <c r="L28" s="465">
        <v>1.659837962962963E-3</v>
      </c>
      <c r="M28" s="385"/>
      <c r="N28" s="637">
        <f>Table13[[#This Row],[Hurtman Rescue Score]]+Table13[[#This Row],[Skill Climb Score]]+Table13[[#This Row],[Egg Climb Score]]</f>
        <v>298</v>
      </c>
      <c r="O28" s="642">
        <f>Table13[[#This Row],[Hurtman Rescue Time]]+Table13[[#This Row],[Skill Climb Time]]+Table13[[#This Row],[Egg Climb Time]]</f>
        <v>1.0096296296296298E-2</v>
      </c>
    </row>
    <row r="29" spans="1:15" x14ac:dyDescent="0.2">
      <c r="A29" s="391" t="s">
        <v>220</v>
      </c>
      <c r="B29" s="391" t="s">
        <v>333</v>
      </c>
      <c r="C29" s="391">
        <v>80</v>
      </c>
      <c r="D29" s="363"/>
      <c r="E29" s="365">
        <v>100</v>
      </c>
      <c r="F29" s="366">
        <v>3.2012731481481484E-3</v>
      </c>
      <c r="G29" s="369"/>
      <c r="H29" s="371">
        <v>100</v>
      </c>
      <c r="I29" s="463">
        <v>5.6181712962962965E-3</v>
      </c>
      <c r="J29" s="260"/>
      <c r="K29" s="256">
        <v>98</v>
      </c>
      <c r="L29" s="465">
        <v>1.7476851851851852E-3</v>
      </c>
      <c r="M29" s="261"/>
      <c r="N29" s="637">
        <f>Table13[[#This Row],[Hurtman Rescue Score]]+Table13[[#This Row],[Skill Climb Score]]+Table13[[#This Row],[Egg Climb Score]]</f>
        <v>298</v>
      </c>
      <c r="O29" s="642">
        <f>Table13[[#This Row],[Hurtman Rescue Time]]+Table13[[#This Row],[Skill Climb Time]]+Table13[[#This Row],[Egg Climb Time]]</f>
        <v>1.0567129629629631E-2</v>
      </c>
    </row>
    <row r="30" spans="1:15" x14ac:dyDescent="0.2">
      <c r="A30" s="391" t="s">
        <v>223</v>
      </c>
      <c r="B30" s="391" t="s">
        <v>324</v>
      </c>
      <c r="C30" s="391">
        <v>17</v>
      </c>
      <c r="D30" s="363"/>
      <c r="E30" s="365">
        <v>100</v>
      </c>
      <c r="F30" s="366">
        <v>3.0979166666666668E-3</v>
      </c>
      <c r="G30" s="369"/>
      <c r="H30" s="371">
        <v>100</v>
      </c>
      <c r="I30" s="463">
        <v>5.7885416666666667E-3</v>
      </c>
      <c r="J30" s="260"/>
      <c r="K30" s="256">
        <v>98</v>
      </c>
      <c r="L30" s="465">
        <v>2.1173611111111111E-3</v>
      </c>
      <c r="M30" s="261"/>
      <c r="N30" s="637">
        <f>Table13[[#This Row],[Hurtman Rescue Score]]+Table13[[#This Row],[Skill Climb Score]]+Table13[[#This Row],[Egg Climb Score]]</f>
        <v>298</v>
      </c>
      <c r="O30" s="642">
        <f>Table13[[#This Row],[Hurtman Rescue Time]]+Table13[[#This Row],[Skill Climb Time]]+Table13[[#This Row],[Egg Climb Time]]</f>
        <v>1.1003819444444445E-2</v>
      </c>
    </row>
    <row r="31" spans="1:15" x14ac:dyDescent="0.2">
      <c r="A31" s="391" t="s">
        <v>221</v>
      </c>
      <c r="B31" s="391" t="s">
        <v>237</v>
      </c>
      <c r="C31" s="391">
        <v>10</v>
      </c>
      <c r="D31" s="364"/>
      <c r="E31" s="365">
        <v>98</v>
      </c>
      <c r="F31" s="366">
        <v>3.3721064814814816E-3</v>
      </c>
      <c r="G31" s="373"/>
      <c r="H31" s="371">
        <v>98</v>
      </c>
      <c r="I31" s="463">
        <v>4.8601851851851853E-3</v>
      </c>
      <c r="J31" s="253"/>
      <c r="K31" s="256">
        <v>100</v>
      </c>
      <c r="L31" s="465">
        <v>1.3020833333333333E-3</v>
      </c>
      <c r="M31" s="252"/>
      <c r="N31" s="637">
        <f>Table13[[#This Row],[Hurtman Rescue Score]]+Table13[[#This Row],[Skill Climb Score]]+Table13[[#This Row],[Egg Climb Score]]</f>
        <v>296</v>
      </c>
      <c r="O31" s="642">
        <f>Table13[[#This Row],[Hurtman Rescue Time]]+Table13[[#This Row],[Skill Climb Time]]+Table13[[#This Row],[Egg Climb Time]]</f>
        <v>9.5343750000000012E-3</v>
      </c>
    </row>
    <row r="32" spans="1:15" x14ac:dyDescent="0.2">
      <c r="A32" s="391" t="s">
        <v>320</v>
      </c>
      <c r="B32" s="391" t="s">
        <v>332</v>
      </c>
      <c r="C32" s="391">
        <v>76</v>
      </c>
      <c r="D32" s="363"/>
      <c r="E32" s="365">
        <v>100</v>
      </c>
      <c r="F32" s="462">
        <v>3.0642361111111113E-3</v>
      </c>
      <c r="G32" s="369"/>
      <c r="H32" s="371">
        <v>98</v>
      </c>
      <c r="I32" s="463">
        <v>4.5450231481481479E-3</v>
      </c>
      <c r="J32" s="260"/>
      <c r="K32" s="256">
        <v>98</v>
      </c>
      <c r="L32" s="465">
        <v>2.0164351851851853E-3</v>
      </c>
      <c r="M32" s="261"/>
      <c r="N32" s="637">
        <f>Table13[[#This Row],[Hurtman Rescue Score]]+Table13[[#This Row],[Skill Climb Score]]+Table13[[#This Row],[Egg Climb Score]]</f>
        <v>296</v>
      </c>
      <c r="O32" s="642">
        <f>Table13[[#This Row],[Hurtman Rescue Time]]+Table13[[#This Row],[Skill Climb Time]]+Table13[[#This Row],[Egg Climb Time]]</f>
        <v>9.6256944444444437E-3</v>
      </c>
    </row>
    <row r="33" spans="1:15" x14ac:dyDescent="0.2">
      <c r="A33" s="391" t="s">
        <v>214</v>
      </c>
      <c r="B33" s="391" t="s">
        <v>325</v>
      </c>
      <c r="C33" s="391">
        <v>22</v>
      </c>
      <c r="D33" s="363"/>
      <c r="E33" s="365">
        <v>98</v>
      </c>
      <c r="F33" s="366">
        <v>2.7149305555555555E-3</v>
      </c>
      <c r="G33" s="369"/>
      <c r="H33" s="371">
        <v>98</v>
      </c>
      <c r="I33" s="463">
        <v>5.4459490740740735E-3</v>
      </c>
      <c r="J33" s="260"/>
      <c r="K33" s="256">
        <v>98</v>
      </c>
      <c r="L33" s="465">
        <v>9.4664351851851843E-4</v>
      </c>
      <c r="M33" s="261"/>
      <c r="N33" s="637">
        <f>Table13[[#This Row],[Hurtman Rescue Score]]+Table13[[#This Row],[Skill Climb Score]]+Table13[[#This Row],[Egg Climb Score]]</f>
        <v>294</v>
      </c>
      <c r="O33" s="642">
        <f>Table13[[#This Row],[Hurtman Rescue Time]]+Table13[[#This Row],[Skill Climb Time]]+Table13[[#This Row],[Egg Climb Time]]</f>
        <v>9.1075231481481476E-3</v>
      </c>
    </row>
    <row r="34" spans="1:15" x14ac:dyDescent="0.2">
      <c r="A34" s="391" t="s">
        <v>320</v>
      </c>
      <c r="B34" s="391" t="s">
        <v>331</v>
      </c>
      <c r="C34" s="391">
        <v>75</v>
      </c>
      <c r="D34" s="383"/>
      <c r="E34" s="365">
        <v>100</v>
      </c>
      <c r="F34" s="366">
        <v>3.220486111111111E-3</v>
      </c>
      <c r="G34" s="373"/>
      <c r="H34" s="371">
        <v>100</v>
      </c>
      <c r="I34" s="463">
        <v>4.9378472222222219E-3</v>
      </c>
      <c r="J34" s="384"/>
      <c r="K34" s="256">
        <v>94</v>
      </c>
      <c r="L34" s="465">
        <v>1.8765046296296297E-3</v>
      </c>
      <c r="M34" s="385"/>
      <c r="N34" s="637">
        <f>Table13[[#This Row],[Hurtman Rescue Score]]+Table13[[#This Row],[Skill Climb Score]]+Table13[[#This Row],[Egg Climb Score]]</f>
        <v>294</v>
      </c>
      <c r="O34" s="642">
        <f>Table13[[#This Row],[Hurtman Rescue Time]]+Table13[[#This Row],[Skill Climb Time]]+Table13[[#This Row],[Egg Climb Time]]</f>
        <v>1.0034837962962962E-2</v>
      </c>
    </row>
    <row r="35" spans="1:15" x14ac:dyDescent="0.2">
      <c r="A35" s="391" t="s">
        <v>211</v>
      </c>
      <c r="B35" s="391" t="s">
        <v>234</v>
      </c>
      <c r="C35" s="391">
        <v>112</v>
      </c>
      <c r="D35" s="383"/>
      <c r="E35" s="365">
        <v>98</v>
      </c>
      <c r="F35" s="481">
        <v>2.3719907407407409E-3</v>
      </c>
      <c r="G35" s="373"/>
      <c r="H35" s="371">
        <v>100</v>
      </c>
      <c r="I35" s="463">
        <v>7.4486111111111107E-3</v>
      </c>
      <c r="J35" s="384"/>
      <c r="K35" s="256">
        <v>96</v>
      </c>
      <c r="L35" s="465">
        <v>1.6608796296296296E-3</v>
      </c>
      <c r="M35" s="385"/>
      <c r="N35" s="637">
        <f>Table13[[#This Row],[Hurtman Rescue Score]]+Table13[[#This Row],[Skill Climb Score]]+Table13[[#This Row],[Egg Climb Score]]</f>
        <v>294</v>
      </c>
      <c r="O35" s="642">
        <f>Table13[[#This Row],[Hurtman Rescue Time]]+Table13[[#This Row],[Skill Climb Time]]+Table13[[#This Row],[Egg Climb Time]]</f>
        <v>1.1481481481481481E-2</v>
      </c>
    </row>
    <row r="36" spans="1:15" x14ac:dyDescent="0.2">
      <c r="A36" s="391" t="s">
        <v>221</v>
      </c>
      <c r="B36" s="391" t="s">
        <v>245</v>
      </c>
      <c r="C36" s="391">
        <v>7</v>
      </c>
      <c r="D36" s="383"/>
      <c r="E36" s="365">
        <v>98</v>
      </c>
      <c r="F36" s="462">
        <v>2.1899305555555556E-3</v>
      </c>
      <c r="G36" s="373"/>
      <c r="H36" s="371">
        <v>98</v>
      </c>
      <c r="I36" s="463">
        <v>3.8686342592592592E-3</v>
      </c>
      <c r="J36" s="384"/>
      <c r="K36" s="256">
        <v>96</v>
      </c>
      <c r="L36" s="465">
        <v>1.1267361111111111E-3</v>
      </c>
      <c r="M36" s="385"/>
      <c r="N36" s="637">
        <f>Table13[[#This Row],[Hurtman Rescue Score]]+Table13[[#This Row],[Skill Climb Score]]+Table13[[#This Row],[Egg Climb Score]]</f>
        <v>292</v>
      </c>
      <c r="O36" s="642">
        <f>Table13[[#This Row],[Hurtman Rescue Time]]+Table13[[#This Row],[Skill Climb Time]]+Table13[[#This Row],[Egg Climb Time]]</f>
        <v>7.1853009259259266E-3</v>
      </c>
    </row>
    <row r="37" spans="1:15" x14ac:dyDescent="0.2">
      <c r="A37" s="391" t="s">
        <v>222</v>
      </c>
      <c r="B37" s="391" t="s">
        <v>246</v>
      </c>
      <c r="C37" s="391">
        <v>30</v>
      </c>
      <c r="D37" s="363"/>
      <c r="E37" s="365">
        <v>100</v>
      </c>
      <c r="F37" s="366">
        <v>2.8952546296296296E-3</v>
      </c>
      <c r="G37" s="369"/>
      <c r="H37" s="371">
        <v>94</v>
      </c>
      <c r="I37" s="463">
        <v>4.84224537037037E-3</v>
      </c>
      <c r="J37" s="260"/>
      <c r="K37" s="256">
        <v>98</v>
      </c>
      <c r="L37" s="465">
        <v>1.6835648148148148E-3</v>
      </c>
      <c r="M37" s="261"/>
      <c r="N37" s="637">
        <f>Table13[[#This Row],[Hurtman Rescue Score]]+Table13[[#This Row],[Skill Climb Score]]+Table13[[#This Row],[Egg Climb Score]]</f>
        <v>292</v>
      </c>
      <c r="O37" s="642">
        <f>Table13[[#This Row],[Hurtman Rescue Time]]+Table13[[#This Row],[Skill Climb Time]]+Table13[[#This Row],[Egg Climb Time]]</f>
        <v>9.4210648148148144E-3</v>
      </c>
    </row>
    <row r="38" spans="1:15" x14ac:dyDescent="0.2">
      <c r="A38" s="391" t="s">
        <v>207</v>
      </c>
      <c r="B38" s="391" t="s">
        <v>328</v>
      </c>
      <c r="C38" s="391">
        <v>57</v>
      </c>
      <c r="D38" s="383"/>
      <c r="E38" s="365">
        <v>100</v>
      </c>
      <c r="F38" s="462">
        <v>2.5365740740740739E-3</v>
      </c>
      <c r="G38" s="373"/>
      <c r="H38" s="371">
        <v>84</v>
      </c>
      <c r="I38" s="463">
        <v>9.1781250000000005E-3</v>
      </c>
      <c r="J38" s="384"/>
      <c r="K38" s="256">
        <v>100</v>
      </c>
      <c r="L38" s="465">
        <v>1.4493055555555555E-3</v>
      </c>
      <c r="M38" s="385"/>
      <c r="N38" s="637">
        <f>Table13[[#This Row],[Hurtman Rescue Score]]+Table13[[#This Row],[Skill Climb Score]]+Table13[[#This Row],[Egg Climb Score]]</f>
        <v>284</v>
      </c>
      <c r="O38" s="642">
        <f>Table13[[#This Row],[Hurtman Rescue Time]]+Table13[[#This Row],[Skill Climb Time]]+Table13[[#This Row],[Egg Climb Time]]</f>
        <v>1.3164004629629631E-2</v>
      </c>
    </row>
    <row r="39" spans="1:15" x14ac:dyDescent="0.2">
      <c r="A39" s="391" t="s">
        <v>222</v>
      </c>
      <c r="B39" s="391" t="s">
        <v>248</v>
      </c>
      <c r="C39" s="391">
        <v>34</v>
      </c>
      <c r="D39" s="388"/>
      <c r="E39" s="367">
        <v>98</v>
      </c>
      <c r="F39" s="368">
        <v>2.9043981481481481E-3</v>
      </c>
      <c r="G39" s="374"/>
      <c r="H39" s="375">
        <v>92</v>
      </c>
      <c r="I39" s="464">
        <v>9.0393518518518522E-3</v>
      </c>
      <c r="J39" s="389"/>
      <c r="K39" s="265">
        <v>94</v>
      </c>
      <c r="L39" s="466">
        <v>1.5806712962962962E-3</v>
      </c>
      <c r="M39" s="390"/>
      <c r="N39" s="640">
        <f>Table13[[#This Row],[Hurtman Rescue Score]]+Table13[[#This Row],[Skill Climb Score]]+Table13[[#This Row],[Egg Climb Score]]</f>
        <v>284</v>
      </c>
      <c r="O39" s="643">
        <f>Table13[[#This Row],[Hurtman Rescue Time]]+Table13[[#This Row],[Skill Climb Time]]+Table13[[#This Row],[Egg Climb Time]]</f>
        <v>1.3524421296296295E-2</v>
      </c>
    </row>
    <row r="40" spans="1:15" x14ac:dyDescent="0.2">
      <c r="A40" s="391" t="s">
        <v>292</v>
      </c>
      <c r="B40" s="391" t="s">
        <v>228</v>
      </c>
      <c r="C40" s="391">
        <v>51</v>
      </c>
      <c r="D40" s="523"/>
      <c r="E40" s="367">
        <v>98</v>
      </c>
      <c r="F40" s="528">
        <v>3.505439814814815E-3</v>
      </c>
      <c r="G40" s="524"/>
      <c r="H40" s="375">
        <v>0</v>
      </c>
      <c r="I40" s="464">
        <v>0</v>
      </c>
      <c r="J40" s="525"/>
      <c r="K40" s="265">
        <v>98</v>
      </c>
      <c r="L40" s="466">
        <v>1.7440972222222222E-3</v>
      </c>
      <c r="M40" s="526"/>
      <c r="N40" s="640">
        <f>Table13[[#This Row],[Hurtman Rescue Score]]+Table13[[#This Row],[Skill Climb Score]]+Table13[[#This Row],[Egg Climb Score]]</f>
        <v>196</v>
      </c>
      <c r="O40" s="643">
        <f>Table13[[#This Row],[Hurtman Rescue Time]]+Table13[[#This Row],[Skill Climb Time]]+Table13[[#This Row],[Egg Climb Time]]</f>
        <v>5.2495370370370369E-3</v>
      </c>
    </row>
    <row r="41" spans="1:15" x14ac:dyDescent="0.2">
      <c r="A41" s="391" t="s">
        <v>268</v>
      </c>
      <c r="B41" s="391" t="s">
        <v>321</v>
      </c>
      <c r="C41" s="391">
        <v>1</v>
      </c>
      <c r="D41" s="446"/>
      <c r="E41" s="367">
        <v>0</v>
      </c>
      <c r="F41" s="368">
        <v>0</v>
      </c>
      <c r="G41" s="374"/>
      <c r="H41" s="375">
        <v>100</v>
      </c>
      <c r="I41" s="464">
        <v>4.1993055555555551E-3</v>
      </c>
      <c r="J41" s="264"/>
      <c r="K41" s="265">
        <v>96</v>
      </c>
      <c r="L41" s="466">
        <v>2.7633101851851851E-3</v>
      </c>
      <c r="M41" s="266"/>
      <c r="N41" s="640">
        <f>Table13[[#This Row],[Hurtman Rescue Score]]+Table13[[#This Row],[Skill Climb Score]]+Table13[[#This Row],[Egg Climb Score]]</f>
        <v>196</v>
      </c>
      <c r="O41" s="643">
        <f>Table13[[#This Row],[Hurtman Rescue Time]]+Table13[[#This Row],[Skill Climb Time]]+Table13[[#This Row],[Egg Climb Time]]</f>
        <v>6.9626157407407397E-3</v>
      </c>
    </row>
    <row r="42" spans="1:15" x14ac:dyDescent="0.2">
      <c r="A42" s="391" t="s">
        <v>221</v>
      </c>
      <c r="B42" s="391" t="s">
        <v>276</v>
      </c>
      <c r="C42" s="391">
        <v>5</v>
      </c>
      <c r="D42" s="523"/>
      <c r="E42" s="367">
        <v>0</v>
      </c>
      <c r="F42" s="368">
        <v>0</v>
      </c>
      <c r="G42" s="374"/>
      <c r="H42" s="375">
        <v>0</v>
      </c>
      <c r="I42" s="464">
        <v>0</v>
      </c>
      <c r="J42" s="264"/>
      <c r="K42" s="265">
        <v>0</v>
      </c>
      <c r="L42" s="466">
        <v>0</v>
      </c>
      <c r="M42" s="266"/>
      <c r="N42" s="640">
        <f>Table13[[#This Row],[Hurtman Rescue Score]]+Table13[[#This Row],[Skill Climb Score]]+Table13[[#This Row],[Egg Climb Score]]</f>
        <v>0</v>
      </c>
      <c r="O42" s="643">
        <f>Table13[[#This Row],[Hurtman Rescue Time]]+Table13[[#This Row],[Skill Climb Time]]+Table13[[#This Row],[Egg Climb Time]]</f>
        <v>0</v>
      </c>
    </row>
    <row r="43" spans="1:15" x14ac:dyDescent="0.2">
      <c r="A43" s="391" t="s">
        <v>221</v>
      </c>
      <c r="B43" s="391" t="s">
        <v>322</v>
      </c>
      <c r="C43" s="391">
        <v>6</v>
      </c>
      <c r="D43" s="364"/>
      <c r="E43" s="365">
        <v>0</v>
      </c>
      <c r="F43" s="366">
        <v>0</v>
      </c>
      <c r="G43" s="373"/>
      <c r="H43" s="371">
        <v>0</v>
      </c>
      <c r="I43" s="463">
        <v>0</v>
      </c>
      <c r="J43" s="253"/>
      <c r="K43" s="256">
        <v>0</v>
      </c>
      <c r="L43" s="465">
        <v>0</v>
      </c>
      <c r="M43" s="252"/>
      <c r="N43" s="637">
        <f>Table13[[#This Row],[Hurtman Rescue Score]]+Table13[[#This Row],[Skill Climb Score]]+Table13[[#This Row],[Egg Climb Score]]</f>
        <v>0</v>
      </c>
      <c r="O43" s="642">
        <f>Table13[[#This Row],[Hurtman Rescue Time]]+Table13[[#This Row],[Skill Climb Time]]+Table13[[#This Row],[Egg Climb Time]]</f>
        <v>0</v>
      </c>
    </row>
    <row r="44" spans="1:15" x14ac:dyDescent="0.2">
      <c r="D44" s="383"/>
      <c r="E44" s="365"/>
      <c r="F44" s="481"/>
      <c r="G44" s="373"/>
      <c r="H44" s="371"/>
      <c r="I44" s="463"/>
      <c r="J44" s="384"/>
      <c r="K44" s="256"/>
      <c r="L44" s="465"/>
      <c r="M44" s="385"/>
      <c r="N44" s="637">
        <f>Table13[[#This Row],[Hurtman Rescue Score]]+Table13[[#This Row],[Skill Climb Score]]+Table13[[#This Row],[Egg Climb Score]]</f>
        <v>0</v>
      </c>
      <c r="O44" s="642">
        <f>Table13[[#This Row],[Hurtman Rescue Time]]+Table13[[#This Row],[Skill Climb Time]]+Table13[[#This Row],[Egg Climb Time]]</f>
        <v>0</v>
      </c>
    </row>
    <row r="45" spans="1:15" x14ac:dyDescent="0.2">
      <c r="A45" s="391"/>
      <c r="B45" s="391"/>
      <c r="C45" s="391"/>
      <c r="D45" s="383"/>
      <c r="E45" s="365"/>
      <c r="F45" s="481"/>
      <c r="G45" s="373"/>
      <c r="H45" s="371"/>
      <c r="I45" s="463"/>
      <c r="J45" s="384"/>
      <c r="K45" s="256"/>
      <c r="L45" s="465"/>
      <c r="M45" s="385"/>
      <c r="N45" s="637">
        <f>Table13[[#This Row],[Hurtman Rescue Score]]+Table13[[#This Row],[Skill Climb Score]]+Table13[[#This Row],[Egg Climb Score]]</f>
        <v>0</v>
      </c>
      <c r="O45" s="642">
        <f>Table13[[#This Row],[Hurtman Rescue Time]]+Table13[[#This Row],[Skill Climb Time]]+Table13[[#This Row],[Egg Climb Time]]</f>
        <v>0</v>
      </c>
    </row>
    <row r="46" spans="1:15" x14ac:dyDescent="0.2">
      <c r="A46" s="391"/>
      <c r="B46" s="391"/>
      <c r="C46" s="391"/>
      <c r="D46" s="383"/>
      <c r="E46" s="365"/>
      <c r="F46" s="481"/>
      <c r="G46" s="373"/>
      <c r="H46" s="371"/>
      <c r="I46" s="463"/>
      <c r="J46" s="384"/>
      <c r="K46" s="256"/>
      <c r="L46" s="465"/>
      <c r="M46" s="385"/>
      <c r="N46" s="637">
        <f>Table13[[#This Row],[Hurtman Rescue Score]]+Table13[[#This Row],[Skill Climb Score]]+Table13[[#This Row],[Egg Climb Score]]</f>
        <v>0</v>
      </c>
      <c r="O46" s="642">
        <f>Table13[[#This Row],[Hurtman Rescue Time]]+Table13[[#This Row],[Skill Climb Time]]+Table13[[#This Row],[Egg Climb Time]]</f>
        <v>0</v>
      </c>
    </row>
  </sheetData>
  <sheetProtection sheet="1" objects="1" scenarios="1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ECFDD-3923-4F4E-8E29-75A4413CB470}">
  <sheetPr>
    <tabColor rgb="FFFF0000"/>
  </sheetPr>
  <dimension ref="A1:O28"/>
  <sheetViews>
    <sheetView zoomScale="95" zoomScaleNormal="78" workbookViewId="0">
      <pane ySplit="1" topLeftCell="A2" activePane="bottomLeft" state="frozen"/>
      <selection pane="bottomLeft" activeCell="L5" sqref="L5"/>
    </sheetView>
  </sheetViews>
  <sheetFormatPr baseColWidth="10" defaultColWidth="8.83203125" defaultRowHeight="16" x14ac:dyDescent="0.2"/>
  <cols>
    <col min="1" max="2" width="23.1640625" customWidth="1"/>
    <col min="3" max="3" width="9.33203125" customWidth="1"/>
    <col min="4" max="4" width="6.5" style="276" customWidth="1"/>
    <col min="5" max="5" width="23.6640625" bestFit="1" customWidth="1"/>
    <col min="6" max="6" width="23.1640625" bestFit="1" customWidth="1"/>
    <col min="7" max="7" width="7.5" style="276" customWidth="1"/>
    <col min="8" max="8" width="14.6640625" customWidth="1"/>
    <col min="9" max="9" width="14.33203125" customWidth="1"/>
    <col min="10" max="10" width="7.5" style="276" customWidth="1"/>
    <col min="11" max="11" width="15.83203125" customWidth="1"/>
    <col min="12" max="12" width="15.5" customWidth="1"/>
    <col min="13" max="13" width="7.5" style="276" customWidth="1"/>
    <col min="14" max="14" width="13" customWidth="1"/>
    <col min="15" max="15" width="12.6640625" bestFit="1" customWidth="1"/>
  </cols>
  <sheetData>
    <row r="1" spans="1:15" x14ac:dyDescent="0.2">
      <c r="A1" s="295" t="s">
        <v>0</v>
      </c>
      <c r="B1" s="250" t="s">
        <v>1</v>
      </c>
      <c r="C1" s="250" t="s">
        <v>2</v>
      </c>
      <c r="D1" s="361" t="s">
        <v>3</v>
      </c>
      <c r="E1" s="362" t="s">
        <v>314</v>
      </c>
      <c r="F1" s="362" t="s">
        <v>315</v>
      </c>
      <c r="G1" s="369" t="s">
        <v>249</v>
      </c>
      <c r="H1" s="370" t="s">
        <v>253</v>
      </c>
      <c r="I1" s="370" t="s">
        <v>254</v>
      </c>
      <c r="J1" s="270" t="s">
        <v>250</v>
      </c>
      <c r="K1" s="358" t="s">
        <v>317</v>
      </c>
      <c r="L1" s="358" t="s">
        <v>318</v>
      </c>
      <c r="M1" s="275" t="s">
        <v>251</v>
      </c>
      <c r="N1" s="359" t="s">
        <v>6</v>
      </c>
      <c r="O1" s="360" t="s">
        <v>7</v>
      </c>
    </row>
    <row r="2" spans="1:15" x14ac:dyDescent="0.2">
      <c r="A2" s="391" t="s">
        <v>204</v>
      </c>
      <c r="B2" s="391" t="s">
        <v>340</v>
      </c>
      <c r="C2" s="391">
        <v>65</v>
      </c>
      <c r="D2" s="363">
        <v>1</v>
      </c>
      <c r="E2" s="365">
        <v>100</v>
      </c>
      <c r="F2" s="366">
        <v>2.2374999999999999E-3</v>
      </c>
      <c r="G2" s="369">
        <v>2</v>
      </c>
      <c r="H2" s="371">
        <v>100</v>
      </c>
      <c r="I2" s="372">
        <v>3.4671296296296295E-3</v>
      </c>
      <c r="J2" s="260">
        <v>3</v>
      </c>
      <c r="K2" s="256">
        <v>100</v>
      </c>
      <c r="L2" s="268">
        <v>1.5041666666666667E-3</v>
      </c>
      <c r="M2" s="261">
        <v>1</v>
      </c>
      <c r="N2" s="254">
        <f>Table16[[#This Row],[Hurtman Rescue Score]]+Table16[[#This Row],[Skill Climb Score]]+Table16[[#This Row],[Egg Climb Score]]</f>
        <v>300</v>
      </c>
      <c r="O2" s="296">
        <f>Table16[[#This Row],[Hurtman Rescue Time]]+Table16[[#This Row],[Scill Climb Time]]+Table16[[#This Row],[Egg Climb Time]]</f>
        <v>7.2087962962962956E-3</v>
      </c>
    </row>
    <row r="3" spans="1:15" x14ac:dyDescent="0.2">
      <c r="A3" s="391" t="s">
        <v>204</v>
      </c>
      <c r="B3" s="391" t="s">
        <v>338</v>
      </c>
      <c r="C3" s="391">
        <v>63</v>
      </c>
      <c r="D3" s="363">
        <v>2</v>
      </c>
      <c r="E3" s="365">
        <v>100</v>
      </c>
      <c r="F3" s="366">
        <v>2.2714120370370371E-3</v>
      </c>
      <c r="G3" s="369">
        <v>1</v>
      </c>
      <c r="H3" s="371">
        <v>100</v>
      </c>
      <c r="I3" s="372">
        <v>3.2704861111111112E-3</v>
      </c>
      <c r="J3" s="253"/>
      <c r="K3" s="256">
        <v>98</v>
      </c>
      <c r="L3" s="268">
        <v>1.638425925925926E-3</v>
      </c>
      <c r="M3" s="261">
        <v>2</v>
      </c>
      <c r="N3" s="254">
        <f>Table16[[#This Row],[Hurtman Rescue Score]]+Table16[[#This Row],[Skill Climb Score]]+Table16[[#This Row],[Egg Climb Score]]</f>
        <v>298</v>
      </c>
      <c r="O3" s="296">
        <f>Table16[[#This Row],[Hurtman Rescue Time]]+Table16[[#This Row],[Scill Climb Time]]+Table16[[#This Row],[Egg Climb Time]]</f>
        <v>7.1803240740740742E-3</v>
      </c>
    </row>
    <row r="4" spans="1:15" x14ac:dyDescent="0.2">
      <c r="A4" s="391" t="s">
        <v>268</v>
      </c>
      <c r="B4" s="391" t="s">
        <v>336</v>
      </c>
      <c r="C4" s="391">
        <v>4</v>
      </c>
      <c r="D4" s="364"/>
      <c r="E4" s="365">
        <v>100</v>
      </c>
      <c r="F4" s="366">
        <v>2.701388888888889E-3</v>
      </c>
      <c r="G4" s="369"/>
      <c r="H4" s="371">
        <v>98</v>
      </c>
      <c r="I4" s="372">
        <v>3.4718750000000001E-3</v>
      </c>
      <c r="J4" s="260"/>
      <c r="K4" s="256">
        <v>100</v>
      </c>
      <c r="L4" s="268">
        <v>1.6836805555555555E-3</v>
      </c>
      <c r="M4" s="261"/>
      <c r="N4" s="254">
        <f>Table16[[#This Row],[Hurtman Rescue Score]]+Table16[[#This Row],[Skill Climb Score]]+Table16[[#This Row],[Egg Climb Score]]</f>
        <v>298</v>
      </c>
      <c r="O4" s="296">
        <f>Table16[[#This Row],[Hurtman Rescue Time]]+Table16[[#This Row],[Scill Climb Time]]+Table16[[#This Row],[Egg Climb Time]]</f>
        <v>7.8569444444444442E-3</v>
      </c>
    </row>
    <row r="5" spans="1:15" x14ac:dyDescent="0.2">
      <c r="A5" s="391" t="s">
        <v>218</v>
      </c>
      <c r="B5" s="391" t="s">
        <v>225</v>
      </c>
      <c r="C5" s="391">
        <v>122</v>
      </c>
      <c r="D5" s="363">
        <v>3</v>
      </c>
      <c r="E5" s="365">
        <v>100</v>
      </c>
      <c r="F5" s="366">
        <v>2.3108796296296297E-3</v>
      </c>
      <c r="G5" s="369"/>
      <c r="H5" s="371">
        <v>98</v>
      </c>
      <c r="I5" s="372">
        <v>3.8400462962962958E-3</v>
      </c>
      <c r="J5" s="260">
        <v>2</v>
      </c>
      <c r="K5" s="256">
        <v>100</v>
      </c>
      <c r="L5" s="268">
        <v>1.3788194444444444E-3</v>
      </c>
      <c r="M5" s="261">
        <v>3</v>
      </c>
      <c r="N5" s="254">
        <f>Table16[[#This Row],[Hurtman Rescue Score]]+Table16[[#This Row],[Skill Climb Score]]+Table16[[#This Row],[Egg Climb Score]]</f>
        <v>298</v>
      </c>
      <c r="O5" s="296">
        <f>Table16[[#This Row],[Hurtman Rescue Time]]+Table16[[#This Row],[Scill Climb Time]]+Table16[[#This Row],[Egg Climb Time]]</f>
        <v>7.5297453703703707E-3</v>
      </c>
    </row>
    <row r="6" spans="1:15" x14ac:dyDescent="0.2">
      <c r="A6" s="391" t="s">
        <v>240</v>
      </c>
      <c r="B6" s="391" t="s">
        <v>277</v>
      </c>
      <c r="C6" s="391">
        <v>87</v>
      </c>
      <c r="D6" s="363"/>
      <c r="E6" s="365">
        <v>100</v>
      </c>
      <c r="F6" s="366">
        <v>2.6855324074074073E-3</v>
      </c>
      <c r="G6" s="369">
        <v>3</v>
      </c>
      <c r="H6" s="371">
        <v>100</v>
      </c>
      <c r="I6" s="372">
        <v>3.9351851851851848E-3</v>
      </c>
      <c r="J6" s="260"/>
      <c r="K6" s="256">
        <v>98</v>
      </c>
      <c r="L6" s="268">
        <v>1.7895833333333333E-3</v>
      </c>
      <c r="M6" s="261"/>
      <c r="N6" s="254">
        <f>Table16[[#This Row],[Hurtman Rescue Score]]+Table16[[#This Row],[Skill Climb Score]]+Table16[[#This Row],[Egg Climb Score]]</f>
        <v>298</v>
      </c>
      <c r="O6" s="296">
        <f>Table16[[#This Row],[Hurtman Rescue Time]]+Table16[[#This Row],[Scill Climb Time]]+Table16[[#This Row],[Egg Climb Time]]</f>
        <v>8.4103009259259252E-3</v>
      </c>
    </row>
    <row r="7" spans="1:15" x14ac:dyDescent="0.2">
      <c r="A7" s="391" t="s">
        <v>204</v>
      </c>
      <c r="B7" s="391" t="s">
        <v>339</v>
      </c>
      <c r="C7" s="391">
        <v>64</v>
      </c>
      <c r="D7" s="363"/>
      <c r="E7" s="365">
        <v>100</v>
      </c>
      <c r="F7" s="366">
        <v>2.8631944444444443E-3</v>
      </c>
      <c r="G7" s="369"/>
      <c r="H7" s="371">
        <v>98</v>
      </c>
      <c r="I7" s="372">
        <v>4.0818287037037038E-3</v>
      </c>
      <c r="J7" s="260"/>
      <c r="K7" s="256">
        <v>98</v>
      </c>
      <c r="L7" s="268">
        <v>2.1163194444444445E-3</v>
      </c>
      <c r="M7" s="261"/>
      <c r="N7" s="254">
        <f>Table16[[#This Row],[Hurtman Rescue Score]]+Table16[[#This Row],[Skill Climb Score]]+Table16[[#This Row],[Egg Climb Score]]</f>
        <v>296</v>
      </c>
      <c r="O7" s="296">
        <f>Table16[[#This Row],[Hurtman Rescue Time]]+Table16[[#This Row],[Scill Climb Time]]+Table16[[#This Row],[Egg Climb Time]]</f>
        <v>9.0613425925925931E-3</v>
      </c>
    </row>
    <row r="8" spans="1:15" x14ac:dyDescent="0.2">
      <c r="A8" s="391" t="s">
        <v>210</v>
      </c>
      <c r="B8" s="391" t="s">
        <v>278</v>
      </c>
      <c r="C8" s="391">
        <v>27</v>
      </c>
      <c r="D8" s="363"/>
      <c r="E8" s="365">
        <v>98</v>
      </c>
      <c r="F8" s="366">
        <v>3.8888888888888888E-3</v>
      </c>
      <c r="G8" s="369"/>
      <c r="H8" s="371">
        <v>98</v>
      </c>
      <c r="I8" s="463">
        <v>6.5357638888888896E-3</v>
      </c>
      <c r="J8" s="260"/>
      <c r="K8" s="256">
        <v>96</v>
      </c>
      <c r="L8" s="465">
        <v>2.2113425925925924E-3</v>
      </c>
      <c r="M8" s="261"/>
      <c r="N8" s="254">
        <f>Table16[[#This Row],[Hurtman Rescue Score]]+Table16[[#This Row],[Skill Climb Score]]+Table16[[#This Row],[Egg Climb Score]]</f>
        <v>292</v>
      </c>
      <c r="O8" s="296">
        <f>Table16[[#This Row],[Hurtman Rescue Time]]+Table16[[#This Row],[Scill Climb Time]]+Table16[[#This Row],[Egg Climb Time]]</f>
        <v>1.2635995370370372E-2</v>
      </c>
    </row>
    <row r="9" spans="1:15" x14ac:dyDescent="0.2">
      <c r="A9" s="391" t="s">
        <v>214</v>
      </c>
      <c r="B9" s="391" t="s">
        <v>279</v>
      </c>
      <c r="C9" s="391">
        <v>21</v>
      </c>
      <c r="D9" s="363"/>
      <c r="E9" s="365">
        <v>90</v>
      </c>
      <c r="F9" s="366">
        <v>1.915162037037037E-3</v>
      </c>
      <c r="G9" s="369"/>
      <c r="H9" s="371">
        <v>100</v>
      </c>
      <c r="I9" s="372">
        <v>5.3251157407407414E-3</v>
      </c>
      <c r="J9" s="260">
        <v>1</v>
      </c>
      <c r="K9" s="256">
        <v>100</v>
      </c>
      <c r="L9" s="268">
        <v>1.272337962962963E-3</v>
      </c>
      <c r="M9" s="261"/>
      <c r="N9" s="254">
        <f>Table16[[#This Row],[Hurtman Rescue Score]]+Table16[[#This Row],[Skill Climb Score]]+Table16[[#This Row],[Egg Climb Score]]</f>
        <v>290</v>
      </c>
      <c r="O9" s="296">
        <f>Table16[[#This Row],[Hurtman Rescue Time]]+Table16[[#This Row],[Scill Climb Time]]+Table16[[#This Row],[Egg Climb Time]]</f>
        <v>8.5126157407407407E-3</v>
      </c>
    </row>
    <row r="10" spans="1:15" s="243" customFormat="1" ht="15" x14ac:dyDescent="0.2">
      <c r="A10" s="391" t="s">
        <v>220</v>
      </c>
      <c r="B10" s="391" t="s">
        <v>337</v>
      </c>
      <c r="C10" s="391">
        <v>45</v>
      </c>
      <c r="D10" s="363"/>
      <c r="E10" s="365">
        <v>96</v>
      </c>
      <c r="F10" s="366">
        <v>4.5171296296296296E-3</v>
      </c>
      <c r="G10" s="369"/>
      <c r="H10" s="371">
        <v>96</v>
      </c>
      <c r="I10" s="372">
        <v>5.3487268518518519E-3</v>
      </c>
      <c r="J10" s="260"/>
      <c r="K10" s="256">
        <v>96</v>
      </c>
      <c r="L10" s="268">
        <v>2.1473379629629629E-3</v>
      </c>
      <c r="M10" s="261"/>
      <c r="N10" s="254">
        <f>Table16[[#This Row],[Hurtman Rescue Score]]+Table16[[#This Row],[Skill Climb Score]]+Table16[[#This Row],[Egg Climb Score]]</f>
        <v>288</v>
      </c>
      <c r="O10" s="296">
        <f>Table16[[#This Row],[Hurtman Rescue Time]]+Table16[[#This Row],[Scill Climb Time]]+Table16[[#This Row],[Egg Climb Time]]</f>
        <v>1.2013194444444444E-2</v>
      </c>
    </row>
    <row r="11" spans="1:15" x14ac:dyDescent="0.2">
      <c r="D11"/>
      <c r="G11"/>
      <c r="J11"/>
      <c r="M11"/>
    </row>
    <row r="12" spans="1:15" x14ac:dyDescent="0.2">
      <c r="D12"/>
      <c r="G12"/>
      <c r="J12"/>
      <c r="M12"/>
    </row>
    <row r="13" spans="1:15" x14ac:dyDescent="0.2">
      <c r="D13"/>
      <c r="G13"/>
      <c r="J13"/>
      <c r="M13"/>
    </row>
    <row r="14" spans="1:15" x14ac:dyDescent="0.2">
      <c r="D14"/>
      <c r="G14"/>
      <c r="J14"/>
      <c r="M14"/>
    </row>
    <row r="15" spans="1:15" x14ac:dyDescent="0.2">
      <c r="D15"/>
      <c r="G15"/>
      <c r="J15"/>
      <c r="M15"/>
    </row>
    <row r="16" spans="1:15" x14ac:dyDescent="0.2">
      <c r="D16"/>
      <c r="G16"/>
      <c r="J16"/>
      <c r="M16"/>
    </row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</sheetData>
  <sheetProtection sheet="1" objects="1" scenarios="1"/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E3C0D-CCF5-4E13-BFB1-BE203DAB3C50}">
  <sheetPr>
    <tabColor rgb="FF00B0F0"/>
  </sheetPr>
  <dimension ref="A1:Y38"/>
  <sheetViews>
    <sheetView zoomScale="70" zoomScaleNormal="70" zoomScalePageLayoutView="108" workbookViewId="0">
      <selection activeCell="C3" sqref="C3"/>
    </sheetView>
  </sheetViews>
  <sheetFormatPr baseColWidth="10" defaultColWidth="69" defaultRowHeight="15" customHeight="1" x14ac:dyDescent="0.2"/>
  <cols>
    <col min="1" max="1" width="40.5" style="243" customWidth="1"/>
    <col min="2" max="2" width="10.33203125" style="245" bestFit="1" customWidth="1"/>
    <col min="3" max="3" width="6.5" style="245" customWidth="1"/>
    <col min="4" max="4" width="18.1640625" style="243" bestFit="1" customWidth="1"/>
    <col min="5" max="5" width="17.6640625" style="243" bestFit="1" customWidth="1"/>
    <col min="6" max="6" width="6.6640625" style="245" customWidth="1"/>
    <col min="7" max="7" width="25.6640625" style="243" customWidth="1"/>
    <col min="8" max="8" width="25.1640625" style="243" customWidth="1"/>
    <col min="9" max="9" width="6.83203125" style="245" customWidth="1"/>
    <col min="10" max="10" width="20.1640625" style="243" bestFit="1" customWidth="1"/>
    <col min="11" max="11" width="21.33203125" style="243" bestFit="1" customWidth="1"/>
    <col min="12" max="12" width="5.83203125" style="245" customWidth="1"/>
    <col min="13" max="13" width="17.1640625" style="243" bestFit="1" customWidth="1"/>
    <col min="14" max="14" width="16.6640625" style="243" bestFit="1" customWidth="1"/>
    <col min="15" max="15" width="7.5" style="245" customWidth="1"/>
    <col min="16" max="16" width="16.33203125" style="245" bestFit="1" customWidth="1"/>
    <col min="17" max="17" width="15.83203125" style="243" bestFit="1" customWidth="1"/>
    <col min="18" max="18" width="4.83203125" style="243" bestFit="1" customWidth="1"/>
    <col min="19" max="19" width="7.33203125" style="243" bestFit="1" customWidth="1"/>
    <col min="20" max="20" width="2.33203125" style="243" bestFit="1" customWidth="1"/>
    <col min="21" max="21" width="5.6640625" style="243" bestFit="1" customWidth="1"/>
    <col min="22" max="16384" width="69" style="243"/>
  </cols>
  <sheetData>
    <row r="1" spans="1:25" x14ac:dyDescent="0.2">
      <c r="A1" s="297" t="s">
        <v>8</v>
      </c>
      <c r="B1" s="247" t="s">
        <v>9</v>
      </c>
      <c r="C1" s="272" t="s">
        <v>3</v>
      </c>
      <c r="D1" s="377" t="s">
        <v>4</v>
      </c>
      <c r="E1" s="377" t="s">
        <v>5</v>
      </c>
      <c r="F1" s="271" t="s">
        <v>249</v>
      </c>
      <c r="G1" s="378" t="s">
        <v>352</v>
      </c>
      <c r="H1" s="378" t="s">
        <v>353</v>
      </c>
      <c r="I1" s="270" t="s">
        <v>250</v>
      </c>
      <c r="J1" s="379" t="s">
        <v>354</v>
      </c>
      <c r="K1" s="379" t="s">
        <v>355</v>
      </c>
      <c r="L1" s="273" t="s">
        <v>251</v>
      </c>
      <c r="M1" s="380" t="s">
        <v>10</v>
      </c>
      <c r="N1" s="380" t="s">
        <v>11</v>
      </c>
      <c r="O1" s="274" t="s">
        <v>252</v>
      </c>
      <c r="P1" s="381" t="s">
        <v>6</v>
      </c>
      <c r="Q1" s="382" t="s">
        <v>7</v>
      </c>
      <c r="R1" s="282"/>
      <c r="S1" s="282"/>
      <c r="T1" s="282"/>
      <c r="U1" s="282"/>
      <c r="V1" s="282"/>
      <c r="W1" s="282"/>
      <c r="X1" s="282"/>
      <c r="Y1" s="282"/>
    </row>
    <row r="2" spans="1:25" ht="15" customHeight="1" x14ac:dyDescent="0.2">
      <c r="A2" s="282" t="s">
        <v>347</v>
      </c>
      <c r="B2" s="285">
        <v>24</v>
      </c>
      <c r="C2" s="259"/>
      <c r="D2" s="286">
        <v>100</v>
      </c>
      <c r="E2" s="287">
        <v>1.8152777777777779E-3</v>
      </c>
      <c r="F2" s="263"/>
      <c r="G2" s="283">
        <v>100</v>
      </c>
      <c r="H2" s="288">
        <v>4.7984953703703705E-3</v>
      </c>
      <c r="I2" s="260"/>
      <c r="J2" s="289">
        <v>100</v>
      </c>
      <c r="K2" s="290">
        <v>6.8120370370370366E-3</v>
      </c>
      <c r="L2" s="300"/>
      <c r="M2" s="294">
        <v>100</v>
      </c>
      <c r="N2" s="291">
        <v>3.0052083333333333E-3</v>
      </c>
      <c r="O2" s="262"/>
      <c r="P2" s="249">
        <f>Table48[[#This Row],[Hurt Man Score]]+Table48[[#This Row],[Transformer Changeout Score]]+Table48[[#This Row],[Underarm Switch Score]]+Table48[[#This Row],[Mystery Score]]</f>
        <v>400</v>
      </c>
      <c r="Q2" s="299">
        <f>Table48[[#This Row],[Hurt Man Time]]+Table48[[#This Row],[Transformer Changeout Time]]+Table48[[#This Row],[Underarm Switch Time]]+Table48[[#This Row],[Mystery Time]]</f>
        <v>1.6431018518518518E-2</v>
      </c>
      <c r="R2" s="282"/>
      <c r="S2" s="282"/>
      <c r="T2" s="282"/>
      <c r="U2" s="282"/>
      <c r="V2" s="282"/>
      <c r="W2" s="282"/>
      <c r="X2" s="282"/>
      <c r="Y2" s="282"/>
    </row>
    <row r="3" spans="1:25" ht="15" customHeight="1" x14ac:dyDescent="0.2">
      <c r="A3" s="298" t="s">
        <v>346</v>
      </c>
      <c r="B3" s="285">
        <v>20</v>
      </c>
      <c r="C3" s="257">
        <v>3</v>
      </c>
      <c r="D3" s="286">
        <v>100</v>
      </c>
      <c r="E3" s="287">
        <v>1.6877314814814815E-3</v>
      </c>
      <c r="F3" s="251"/>
      <c r="G3" s="283">
        <v>100</v>
      </c>
      <c r="H3" s="288">
        <v>4.8260416666666668E-3</v>
      </c>
      <c r="I3" s="253"/>
      <c r="J3" s="292">
        <v>98</v>
      </c>
      <c r="K3" s="290">
        <v>7.6753472222222223E-3</v>
      </c>
      <c r="L3" s="300"/>
      <c r="M3" s="294">
        <v>98</v>
      </c>
      <c r="N3" s="291">
        <v>2.2251157407407406E-3</v>
      </c>
      <c r="O3" s="255"/>
      <c r="P3" s="249">
        <f>Table48[[#This Row],[Hurt Man Score]]+Table48[[#This Row],[Transformer Changeout Score]]+Table48[[#This Row],[Underarm Switch Score]]+Table48[[#This Row],[Mystery Score]]</f>
        <v>396</v>
      </c>
      <c r="Q3" s="299">
        <f>Table48[[#This Row],[Hurt Man Time]]+Table48[[#This Row],[Transformer Changeout Time]]+Table48[[#This Row],[Underarm Switch Time]]+Table48[[#This Row],[Mystery Time]]</f>
        <v>1.6414236111111112E-2</v>
      </c>
      <c r="R3" s="282"/>
      <c r="S3" s="282"/>
      <c r="T3" s="282"/>
      <c r="U3" s="282"/>
      <c r="V3" s="282"/>
      <c r="W3" s="282"/>
      <c r="X3" s="282"/>
      <c r="Y3" s="282"/>
    </row>
    <row r="4" spans="1:25" ht="15" customHeight="1" x14ac:dyDescent="0.2">
      <c r="A4" s="298" t="s">
        <v>288</v>
      </c>
      <c r="B4" s="285">
        <v>3</v>
      </c>
      <c r="C4" s="257"/>
      <c r="D4" s="286">
        <v>100</v>
      </c>
      <c r="E4" s="287">
        <v>2.0587962962962964E-3</v>
      </c>
      <c r="F4" s="251"/>
      <c r="G4" s="283">
        <v>100</v>
      </c>
      <c r="H4" s="288">
        <v>5.0549768518518522E-3</v>
      </c>
      <c r="I4" s="253"/>
      <c r="J4" s="289">
        <v>100</v>
      </c>
      <c r="K4" s="290">
        <v>7.8928240740740747E-3</v>
      </c>
      <c r="L4" s="300"/>
      <c r="M4" s="294">
        <v>100</v>
      </c>
      <c r="N4" s="291">
        <v>3.4541666666666666E-3</v>
      </c>
      <c r="O4" s="255"/>
      <c r="P4" s="249">
        <f>Table48[[#This Row],[Hurt Man Score]]+Table48[[#This Row],[Transformer Changeout Score]]+Table48[[#This Row],[Underarm Switch Score]]+Table48[[#This Row],[Mystery Score]]</f>
        <v>400</v>
      </c>
      <c r="Q4" s="299">
        <f>Table48[[#This Row],[Hurt Man Time]]+Table48[[#This Row],[Transformer Changeout Time]]+Table48[[#This Row],[Underarm Switch Time]]+Table48[[#This Row],[Mystery Time]]</f>
        <v>1.8460763888888891E-2</v>
      </c>
      <c r="R4" s="282"/>
      <c r="S4" s="282"/>
      <c r="T4" s="282"/>
      <c r="U4" s="282"/>
      <c r="V4" s="282"/>
      <c r="W4" s="282"/>
      <c r="X4" s="282"/>
      <c r="Y4" s="282"/>
    </row>
    <row r="5" spans="1:25" x14ac:dyDescent="0.2">
      <c r="A5" s="298" t="s">
        <v>212</v>
      </c>
      <c r="B5" s="285">
        <v>14</v>
      </c>
      <c r="C5" s="257"/>
      <c r="D5" s="286">
        <v>98</v>
      </c>
      <c r="E5" s="287">
        <v>2.6927083333333334E-3</v>
      </c>
      <c r="F5" s="251"/>
      <c r="G5" s="283">
        <v>100</v>
      </c>
      <c r="H5" s="505">
        <v>5.3331018518518519E-3</v>
      </c>
      <c r="I5" s="253"/>
      <c r="J5" s="292">
        <v>100</v>
      </c>
      <c r="K5" s="290">
        <v>7.535416666666666E-3</v>
      </c>
      <c r="L5" s="300"/>
      <c r="M5" s="294">
        <v>100</v>
      </c>
      <c r="N5" s="291">
        <v>2.3484953703703701E-3</v>
      </c>
      <c r="O5" s="255"/>
      <c r="P5" s="249">
        <f>Table48[[#This Row],[Hurt Man Score]]+Table48[[#This Row],[Transformer Changeout Score]]+Table48[[#This Row],[Underarm Switch Score]]+Table48[[#This Row],[Mystery Score]]</f>
        <v>398</v>
      </c>
      <c r="Q5" s="299">
        <f>Table48[[#This Row],[Hurt Man Time]]+Table48[[#This Row],[Transformer Changeout Time]]+Table48[[#This Row],[Underarm Switch Time]]+Table48[[#This Row],[Mystery Time]]</f>
        <v>1.7909722222222219E-2</v>
      </c>
      <c r="R5" s="282"/>
      <c r="S5" s="282"/>
      <c r="T5" s="282"/>
      <c r="U5" s="282"/>
      <c r="V5" s="282"/>
      <c r="W5" s="282"/>
      <c r="X5" s="282"/>
      <c r="Y5" s="282"/>
    </row>
    <row r="6" spans="1:25" ht="15" customHeight="1" x14ac:dyDescent="0.2">
      <c r="A6" s="298" t="s">
        <v>219</v>
      </c>
      <c r="B6" s="285">
        <v>2</v>
      </c>
      <c r="C6" s="392"/>
      <c r="D6" s="286">
        <v>100</v>
      </c>
      <c r="E6" s="393">
        <v>1.7078703703703704E-3</v>
      </c>
      <c r="F6" s="394"/>
      <c r="G6" s="283">
        <v>100</v>
      </c>
      <c r="H6" s="395">
        <v>5.6648148148148144E-3</v>
      </c>
      <c r="I6" s="384"/>
      <c r="J6" s="289">
        <v>100</v>
      </c>
      <c r="K6" s="411">
        <v>6.3585648148148152E-3</v>
      </c>
      <c r="L6" s="397"/>
      <c r="M6" s="415">
        <v>100</v>
      </c>
      <c r="N6" s="399">
        <v>2.6612268518518521E-3</v>
      </c>
      <c r="O6" s="400"/>
      <c r="P6" s="401">
        <f>Table48[[#This Row],[Hurt Man Score]]+Table48[[#This Row],[Transformer Changeout Score]]+Table48[[#This Row],[Underarm Switch Score]]+Table48[[#This Row],[Mystery Score]]</f>
        <v>400</v>
      </c>
      <c r="Q6" s="402">
        <f>Table48[[#This Row],[Hurt Man Time]]+Table48[[#This Row],[Transformer Changeout Time]]+Table48[[#This Row],[Underarm Switch Time]]+Table48[[#This Row],[Mystery Time]]</f>
        <v>1.6392476851851853E-2</v>
      </c>
      <c r="R6" s="282"/>
      <c r="S6" s="282"/>
      <c r="T6" s="282"/>
      <c r="U6" s="282"/>
      <c r="V6" s="282"/>
      <c r="W6" s="282"/>
      <c r="X6" s="282"/>
      <c r="Y6" s="282"/>
    </row>
    <row r="7" spans="1:25" x14ac:dyDescent="0.2">
      <c r="A7" s="298" t="s">
        <v>280</v>
      </c>
      <c r="B7" s="285">
        <v>19</v>
      </c>
      <c r="C7" s="392"/>
      <c r="D7" s="286">
        <v>100</v>
      </c>
      <c r="E7" s="393">
        <v>2.0613425925925925E-3</v>
      </c>
      <c r="F7" s="394"/>
      <c r="G7" s="283">
        <v>100</v>
      </c>
      <c r="H7" s="395">
        <v>5.7804398148148146E-3</v>
      </c>
      <c r="I7" s="384"/>
      <c r="J7" s="289">
        <v>100</v>
      </c>
      <c r="K7" s="411">
        <v>7.5527777777777772E-3</v>
      </c>
      <c r="L7" s="397"/>
      <c r="M7" s="415">
        <v>100</v>
      </c>
      <c r="N7" s="399">
        <v>2.6935185185185187E-3</v>
      </c>
      <c r="O7" s="400"/>
      <c r="P7" s="401">
        <f>Table48[[#This Row],[Hurt Man Score]]+Table48[[#This Row],[Transformer Changeout Score]]+Table48[[#This Row],[Underarm Switch Score]]+Table48[[#This Row],[Mystery Score]]</f>
        <v>400</v>
      </c>
      <c r="Q7" s="402">
        <f>Table48[[#This Row],[Hurt Man Time]]+Table48[[#This Row],[Transformer Changeout Time]]+Table48[[#This Row],[Underarm Switch Time]]+Table48[[#This Row],[Mystery Time]]</f>
        <v>1.8088078703703703E-2</v>
      </c>
      <c r="R7" s="282"/>
      <c r="S7" s="282"/>
      <c r="T7" s="282"/>
      <c r="U7" s="282"/>
      <c r="V7" s="282"/>
      <c r="W7" s="282"/>
      <c r="X7" s="282"/>
      <c r="Y7" s="282"/>
    </row>
    <row r="8" spans="1:25" ht="15" customHeight="1" x14ac:dyDescent="0.2">
      <c r="A8" s="298" t="s">
        <v>226</v>
      </c>
      <c r="B8" s="285">
        <v>29</v>
      </c>
      <c r="C8" s="392"/>
      <c r="D8" s="286">
        <v>100</v>
      </c>
      <c r="E8" s="393">
        <v>2.0290509259259259E-3</v>
      </c>
      <c r="F8" s="394"/>
      <c r="G8" s="283">
        <v>100</v>
      </c>
      <c r="H8" s="395">
        <v>5.8174768518518515E-3</v>
      </c>
      <c r="I8" s="384"/>
      <c r="J8" s="292">
        <v>100</v>
      </c>
      <c r="K8" s="411">
        <v>1.0276736111111111E-2</v>
      </c>
      <c r="L8" s="397"/>
      <c r="M8" s="415">
        <v>100</v>
      </c>
      <c r="N8" s="399">
        <v>2.7817129629629628E-3</v>
      </c>
      <c r="O8" s="400"/>
      <c r="P8" s="401">
        <f>Table48[[#This Row],[Hurt Man Score]]+Table48[[#This Row],[Transformer Changeout Score]]+Table48[[#This Row],[Underarm Switch Score]]+Table48[[#This Row],[Mystery Score]]</f>
        <v>400</v>
      </c>
      <c r="Q8" s="402">
        <f>Table48[[#This Row],[Hurt Man Time]]+Table48[[#This Row],[Transformer Changeout Time]]+Table48[[#This Row],[Underarm Switch Time]]+Table48[[#This Row],[Mystery Time]]</f>
        <v>2.0904976851851848E-2</v>
      </c>
      <c r="R8" s="282"/>
      <c r="S8" s="282"/>
      <c r="T8" s="282"/>
      <c r="U8" s="282"/>
      <c r="V8" s="282"/>
      <c r="W8" s="282"/>
      <c r="X8" s="282"/>
      <c r="Y8" s="282"/>
    </row>
    <row r="9" spans="1:25" x14ac:dyDescent="0.2">
      <c r="A9" s="298" t="s">
        <v>286</v>
      </c>
      <c r="B9" s="285">
        <v>22</v>
      </c>
      <c r="C9" s="259">
        <v>1</v>
      </c>
      <c r="D9" s="286">
        <v>100</v>
      </c>
      <c r="E9" s="287">
        <v>1.5288194444444444E-3</v>
      </c>
      <c r="F9" s="263"/>
      <c r="G9" s="283">
        <v>100</v>
      </c>
      <c r="H9" s="288">
        <v>5.905671296296296E-3</v>
      </c>
      <c r="I9" s="260"/>
      <c r="J9" s="292">
        <v>100</v>
      </c>
      <c r="K9" s="290">
        <v>8.3481481481481479E-3</v>
      </c>
      <c r="L9" s="300"/>
      <c r="M9" s="294">
        <v>100</v>
      </c>
      <c r="N9" s="291">
        <v>3.0005787037037037E-3</v>
      </c>
      <c r="O9" s="262"/>
      <c r="P9" s="249">
        <f>Table48[[#This Row],[Hurt Man Score]]+Table48[[#This Row],[Transformer Changeout Score]]+Table48[[#This Row],[Underarm Switch Score]]+Table48[[#This Row],[Mystery Score]]</f>
        <v>400</v>
      </c>
      <c r="Q9" s="299">
        <f>Table48[[#This Row],[Hurt Man Time]]+Table48[[#This Row],[Transformer Changeout Time]]+Table48[[#This Row],[Underarm Switch Time]]+Table48[[#This Row],[Mystery Time]]</f>
        <v>1.8783217592592591E-2</v>
      </c>
      <c r="R9" s="282"/>
      <c r="S9" s="282"/>
      <c r="T9" s="282"/>
      <c r="U9" s="282"/>
      <c r="V9" s="282"/>
      <c r="W9" s="282"/>
      <c r="X9" s="282"/>
      <c r="Y9" s="282"/>
    </row>
    <row r="10" spans="1:25" ht="15" customHeight="1" x14ac:dyDescent="0.2">
      <c r="A10" s="298" t="s">
        <v>217</v>
      </c>
      <c r="B10" s="285">
        <v>30</v>
      </c>
      <c r="C10" s="259"/>
      <c r="D10" s="286">
        <v>100</v>
      </c>
      <c r="E10" s="287">
        <v>1.9155092592592592E-3</v>
      </c>
      <c r="F10" s="263"/>
      <c r="G10" s="283">
        <v>100</v>
      </c>
      <c r="H10" s="288">
        <v>5.9334490740740736E-3</v>
      </c>
      <c r="I10" s="260"/>
      <c r="J10" s="289">
        <v>100</v>
      </c>
      <c r="K10" s="290">
        <v>8.8631944444444444E-3</v>
      </c>
      <c r="L10" s="300"/>
      <c r="M10" s="294">
        <v>100</v>
      </c>
      <c r="N10" s="291">
        <v>3.2791666666666668E-3</v>
      </c>
      <c r="O10" s="262"/>
      <c r="P10" s="249">
        <f>Table48[[#This Row],[Hurt Man Score]]+Table48[[#This Row],[Transformer Changeout Score]]+Table48[[#This Row],[Underarm Switch Score]]+Table48[[#This Row],[Mystery Score]]</f>
        <v>400</v>
      </c>
      <c r="Q10" s="299">
        <f>Table48[[#This Row],[Hurt Man Time]]+Table48[[#This Row],[Transformer Changeout Time]]+Table48[[#This Row],[Underarm Switch Time]]+Table48[[#This Row],[Mystery Time]]</f>
        <v>1.9991319444444444E-2</v>
      </c>
      <c r="R10" s="282"/>
      <c r="S10" s="282"/>
      <c r="T10" s="282"/>
      <c r="U10" s="282"/>
      <c r="V10" s="282"/>
      <c r="W10" s="282"/>
      <c r="X10" s="282"/>
      <c r="Y10" s="282"/>
    </row>
    <row r="11" spans="1:25" ht="15" customHeight="1" x14ac:dyDescent="0.2">
      <c r="A11" s="298" t="s">
        <v>200</v>
      </c>
      <c r="B11" s="285">
        <v>4</v>
      </c>
      <c r="C11" s="392"/>
      <c r="D11" s="286">
        <v>100</v>
      </c>
      <c r="E11" s="393">
        <v>2.0123842592592593E-3</v>
      </c>
      <c r="F11" s="394"/>
      <c r="G11" s="283">
        <v>100</v>
      </c>
      <c r="H11" s="395">
        <v>5.9899305555555556E-3</v>
      </c>
      <c r="I11" s="384"/>
      <c r="J11" s="292">
        <v>96</v>
      </c>
      <c r="K11" s="411">
        <v>7.2150462962962967E-3</v>
      </c>
      <c r="L11" s="397"/>
      <c r="M11" s="415">
        <v>100</v>
      </c>
      <c r="N11" s="399">
        <v>2.7781250000000002E-3</v>
      </c>
      <c r="O11" s="400"/>
      <c r="P11" s="401">
        <f>Table48[[#This Row],[Hurt Man Score]]+Table48[[#This Row],[Transformer Changeout Score]]+Table48[[#This Row],[Underarm Switch Score]]+Table48[[#This Row],[Mystery Score]]</f>
        <v>396</v>
      </c>
      <c r="Q11" s="402">
        <f>Table48[[#This Row],[Hurt Man Time]]+Table48[[#This Row],[Transformer Changeout Time]]+Table48[[#This Row],[Underarm Switch Time]]+Table48[[#This Row],[Mystery Time]]</f>
        <v>1.7995486111111111E-2</v>
      </c>
      <c r="R11" s="282"/>
      <c r="S11" s="282"/>
      <c r="T11" s="282"/>
      <c r="U11" s="282"/>
      <c r="V11" s="282"/>
      <c r="W11" s="282"/>
      <c r="X11" s="282"/>
      <c r="Y11" s="282"/>
    </row>
    <row r="12" spans="1:25" x14ac:dyDescent="0.2">
      <c r="A12" s="298" t="s">
        <v>207</v>
      </c>
      <c r="B12" s="285">
        <v>9</v>
      </c>
      <c r="C12" s="259"/>
      <c r="D12" s="286">
        <v>100</v>
      </c>
      <c r="E12" s="287">
        <v>1.7310185185185185E-3</v>
      </c>
      <c r="F12" s="263"/>
      <c r="G12" s="283">
        <v>100</v>
      </c>
      <c r="H12" s="288">
        <v>6.2615740740740739E-3</v>
      </c>
      <c r="I12" s="260"/>
      <c r="J12" s="289">
        <v>100</v>
      </c>
      <c r="K12" s="290">
        <v>8.4497685185185179E-3</v>
      </c>
      <c r="L12" s="300"/>
      <c r="M12" s="294">
        <v>98</v>
      </c>
      <c r="N12" s="291">
        <v>3.3500000000000001E-3</v>
      </c>
      <c r="O12" s="262"/>
      <c r="P12" s="249">
        <f>Table48[[#This Row],[Hurt Man Score]]+Table48[[#This Row],[Transformer Changeout Score]]+Table48[[#This Row],[Underarm Switch Score]]+Table48[[#This Row],[Mystery Score]]</f>
        <v>398</v>
      </c>
      <c r="Q12" s="299">
        <f>Table48[[#This Row],[Hurt Man Time]]+Table48[[#This Row],[Transformer Changeout Time]]+Table48[[#This Row],[Underarm Switch Time]]+Table48[[#This Row],[Mystery Time]]</f>
        <v>1.9792361111111108E-2</v>
      </c>
      <c r="R12" s="282"/>
      <c r="S12" s="282"/>
      <c r="T12" s="282"/>
      <c r="U12" s="282"/>
      <c r="V12" s="282"/>
      <c r="W12" s="282"/>
      <c r="X12" s="282"/>
      <c r="Y12" s="282"/>
    </row>
    <row r="13" spans="1:25" ht="15" customHeight="1" x14ac:dyDescent="0.2">
      <c r="A13" s="506" t="s">
        <v>268</v>
      </c>
      <c r="B13" s="285">
        <v>31</v>
      </c>
      <c r="C13" s="392"/>
      <c r="D13" s="286">
        <v>100</v>
      </c>
      <c r="E13" s="393">
        <v>1.8399305555555556E-3</v>
      </c>
      <c r="F13" s="394"/>
      <c r="G13" s="283">
        <v>100</v>
      </c>
      <c r="H13" s="395">
        <v>6.6644675925925916E-3</v>
      </c>
      <c r="I13" s="384"/>
      <c r="J13" s="292">
        <v>100</v>
      </c>
      <c r="K13" s="504">
        <v>8.5243055555555558E-3</v>
      </c>
      <c r="L13" s="397"/>
      <c r="M13" s="415">
        <v>100</v>
      </c>
      <c r="N13" s="399">
        <v>2.972685185185185E-3</v>
      </c>
      <c r="O13" s="400"/>
      <c r="P13" s="401">
        <f>Table48[[#This Row],[Hurt Man Score]]+Table48[[#This Row],[Transformer Changeout Score]]+Table48[[#This Row],[Underarm Switch Score]]+Table48[[#This Row],[Mystery Score]]</f>
        <v>400</v>
      </c>
      <c r="Q13" s="402">
        <f>Table48[[#This Row],[Hurt Man Time]]+Table48[[#This Row],[Transformer Changeout Time]]+Table48[[#This Row],[Underarm Switch Time]]+Table48[[#This Row],[Mystery Time]]</f>
        <v>2.0001388888888888E-2</v>
      </c>
      <c r="R13" s="282"/>
      <c r="S13" s="282"/>
      <c r="T13" s="282"/>
      <c r="U13" s="282"/>
      <c r="V13" s="282"/>
      <c r="W13" s="282"/>
      <c r="X13" s="282"/>
      <c r="Y13" s="282"/>
    </row>
    <row r="14" spans="1:25" ht="15" customHeight="1" x14ac:dyDescent="0.2">
      <c r="A14" s="298" t="s">
        <v>285</v>
      </c>
      <c r="B14" s="285">
        <v>28</v>
      </c>
      <c r="C14" s="257">
        <v>2</v>
      </c>
      <c r="D14" s="286">
        <v>100</v>
      </c>
      <c r="E14" s="287">
        <v>1.6258101851851852E-3</v>
      </c>
      <c r="F14" s="251"/>
      <c r="G14" s="283">
        <v>100</v>
      </c>
      <c r="H14" s="288">
        <v>6.7187499999999999E-3</v>
      </c>
      <c r="I14" s="253"/>
      <c r="J14" s="289">
        <v>98</v>
      </c>
      <c r="K14" s="290">
        <v>7.4251157407407408E-3</v>
      </c>
      <c r="L14" s="300"/>
      <c r="M14" s="294">
        <v>100</v>
      </c>
      <c r="N14" s="291">
        <v>2.9499999999999999E-3</v>
      </c>
      <c r="O14" s="255"/>
      <c r="P14" s="249">
        <f>Table48[[#This Row],[Hurt Man Score]]+Table48[[#This Row],[Transformer Changeout Score]]+Table48[[#This Row],[Underarm Switch Score]]+Table48[[#This Row],[Mystery Score]]</f>
        <v>398</v>
      </c>
      <c r="Q14" s="299">
        <f>Table48[[#This Row],[Hurt Man Time]]+Table48[[#This Row],[Transformer Changeout Time]]+Table48[[#This Row],[Underarm Switch Time]]+Table48[[#This Row],[Mystery Time]]</f>
        <v>1.8719675925925928E-2</v>
      </c>
      <c r="R14" s="282"/>
      <c r="S14" s="282"/>
      <c r="T14" s="282"/>
      <c r="U14" s="282"/>
      <c r="V14" s="282"/>
      <c r="W14" s="282"/>
      <c r="X14" s="282"/>
      <c r="Y14" s="282"/>
    </row>
    <row r="15" spans="1:25" x14ac:dyDescent="0.2">
      <c r="A15" s="298" t="s">
        <v>351</v>
      </c>
      <c r="B15" s="285">
        <v>17</v>
      </c>
      <c r="C15" s="257"/>
      <c r="D15" s="286">
        <v>100</v>
      </c>
      <c r="E15" s="287">
        <v>2.4721064814814814E-3</v>
      </c>
      <c r="F15" s="251"/>
      <c r="G15" s="283">
        <v>100</v>
      </c>
      <c r="H15" s="288">
        <v>6.8271990740740741E-3</v>
      </c>
      <c r="I15" s="253"/>
      <c r="J15" s="292">
        <v>98</v>
      </c>
      <c r="K15" s="290">
        <v>9.1406249999999994E-3</v>
      </c>
      <c r="L15" s="300"/>
      <c r="M15" s="294">
        <v>98</v>
      </c>
      <c r="N15" s="291">
        <v>3.7203703703703704E-3</v>
      </c>
      <c r="O15" s="255">
        <v>3.4541666666666666E-3</v>
      </c>
      <c r="P15" s="249">
        <f>Table48[[#This Row],[Hurt Man Score]]+Table48[[#This Row],[Transformer Changeout Score]]+Table48[[#This Row],[Underarm Switch Score]]+Table48[[#This Row],[Mystery Score]]</f>
        <v>396</v>
      </c>
      <c r="Q15" s="299">
        <f>Table48[[#This Row],[Hurt Man Time]]+Table48[[#This Row],[Transformer Changeout Time]]+Table48[[#This Row],[Underarm Switch Time]]+Table48[[#This Row],[Mystery Time]]</f>
        <v>2.2160300925925924E-2</v>
      </c>
      <c r="R15" s="282"/>
      <c r="S15" s="282"/>
      <c r="T15" s="282"/>
      <c r="U15" s="282"/>
      <c r="V15" s="282"/>
      <c r="W15" s="282"/>
      <c r="X15" s="282"/>
      <c r="Y15" s="282"/>
    </row>
    <row r="16" spans="1:25" x14ac:dyDescent="0.2">
      <c r="A16" s="298" t="s">
        <v>287</v>
      </c>
      <c r="B16" s="285">
        <v>26</v>
      </c>
      <c r="C16" s="259"/>
      <c r="D16" s="286">
        <v>100</v>
      </c>
      <c r="E16" s="287">
        <v>2.2894675925925925E-3</v>
      </c>
      <c r="F16" s="263"/>
      <c r="G16" s="283">
        <v>100</v>
      </c>
      <c r="H16" s="288">
        <v>7.0322916666666667E-3</v>
      </c>
      <c r="I16" s="260"/>
      <c r="J16" s="289">
        <v>100</v>
      </c>
      <c r="K16" s="290">
        <v>9.2491898148148143E-3</v>
      </c>
      <c r="L16" s="300"/>
      <c r="M16" s="294">
        <v>98</v>
      </c>
      <c r="N16" s="291">
        <v>3.3752314814814817E-3</v>
      </c>
      <c r="O16" s="262"/>
      <c r="P16" s="249">
        <f>Table48[[#This Row],[Hurt Man Score]]+Table48[[#This Row],[Transformer Changeout Score]]+Table48[[#This Row],[Underarm Switch Score]]+Table48[[#This Row],[Mystery Score]]</f>
        <v>398</v>
      </c>
      <c r="Q16" s="299">
        <f>Table48[[#This Row],[Hurt Man Time]]+Table48[[#This Row],[Transformer Changeout Time]]+Table48[[#This Row],[Underarm Switch Time]]+Table48[[#This Row],[Mystery Time]]</f>
        <v>2.1946180555555556E-2</v>
      </c>
      <c r="R16" s="282"/>
      <c r="S16" s="282"/>
      <c r="T16" s="282"/>
      <c r="U16" s="282"/>
      <c r="V16" s="282"/>
      <c r="W16" s="282"/>
      <c r="X16" s="282"/>
      <c r="Y16" s="282"/>
    </row>
    <row r="17" spans="1:25" x14ac:dyDescent="0.2">
      <c r="A17" s="298" t="s">
        <v>213</v>
      </c>
      <c r="B17" s="285">
        <v>18</v>
      </c>
      <c r="C17" s="257"/>
      <c r="D17" s="286">
        <v>100</v>
      </c>
      <c r="E17" s="287">
        <v>2.4981481481481482E-3</v>
      </c>
      <c r="F17" s="251"/>
      <c r="G17" s="283">
        <v>100</v>
      </c>
      <c r="H17" s="288">
        <v>7.0710648148148156E-3</v>
      </c>
      <c r="I17" s="253"/>
      <c r="J17" s="292">
        <v>100</v>
      </c>
      <c r="K17" s="290">
        <v>1.0274537037037037E-2</v>
      </c>
      <c r="L17" s="300"/>
      <c r="M17" s="294">
        <v>100</v>
      </c>
      <c r="N17" s="291">
        <v>3.1018518518518517E-3</v>
      </c>
      <c r="O17" s="255"/>
      <c r="P17" s="249">
        <f>Table48[[#This Row],[Hurt Man Score]]+Table48[[#This Row],[Transformer Changeout Score]]+Table48[[#This Row],[Underarm Switch Score]]+Table48[[#This Row],[Mystery Score]]</f>
        <v>400</v>
      </c>
      <c r="Q17" s="299">
        <f>Table48[[#This Row],[Hurt Man Time]]+Table48[[#This Row],[Transformer Changeout Time]]+Table48[[#This Row],[Underarm Switch Time]]+Table48[[#This Row],[Mystery Time]]</f>
        <v>2.2945601851851852E-2</v>
      </c>
      <c r="R17" s="282"/>
      <c r="S17" s="282"/>
      <c r="T17" s="282"/>
      <c r="U17" s="282"/>
      <c r="V17" s="282"/>
      <c r="W17" s="282"/>
      <c r="X17" s="282"/>
      <c r="Y17" s="282"/>
    </row>
    <row r="18" spans="1:25" x14ac:dyDescent="0.2">
      <c r="A18" s="298" t="s">
        <v>214</v>
      </c>
      <c r="B18" s="285">
        <v>1</v>
      </c>
      <c r="C18" s="257"/>
      <c r="D18" s="286">
        <v>100</v>
      </c>
      <c r="E18" s="287">
        <v>1.9121527777777778E-3</v>
      </c>
      <c r="F18" s="251"/>
      <c r="G18" s="283">
        <v>100</v>
      </c>
      <c r="H18" s="288">
        <v>7.1820601851851846E-3</v>
      </c>
      <c r="I18" s="253"/>
      <c r="J18" s="289">
        <v>100</v>
      </c>
      <c r="K18" s="290">
        <v>9.8835648148148155E-3</v>
      </c>
      <c r="L18" s="300"/>
      <c r="M18" s="294">
        <v>100</v>
      </c>
      <c r="N18" s="291">
        <v>2.6844907407407408E-3</v>
      </c>
      <c r="O18" s="255"/>
      <c r="P18" s="249">
        <f>Table48[[#This Row],[Hurt Man Score]]+Table48[[#This Row],[Transformer Changeout Score]]+Table48[[#This Row],[Underarm Switch Score]]+Table48[[#This Row],[Mystery Score]]</f>
        <v>400</v>
      </c>
      <c r="Q18" s="299">
        <f>Table48[[#This Row],[Hurt Man Time]]+Table48[[#This Row],[Transformer Changeout Time]]+Table48[[#This Row],[Underarm Switch Time]]+Table48[[#This Row],[Mystery Time]]</f>
        <v>2.1662268518518518E-2</v>
      </c>
      <c r="R18" s="282"/>
      <c r="S18" s="282"/>
      <c r="T18" s="282"/>
      <c r="U18" s="282"/>
      <c r="V18" s="282"/>
      <c r="W18" s="282"/>
      <c r="X18" s="282"/>
      <c r="Y18" s="282"/>
    </row>
    <row r="19" spans="1:25" x14ac:dyDescent="0.2">
      <c r="A19" s="298" t="s">
        <v>348</v>
      </c>
      <c r="B19" s="285">
        <v>5</v>
      </c>
      <c r="C19" s="392"/>
      <c r="D19" s="286">
        <v>100</v>
      </c>
      <c r="E19" s="393">
        <v>1.8417824074074074E-3</v>
      </c>
      <c r="F19" s="394"/>
      <c r="G19" s="283">
        <v>100</v>
      </c>
      <c r="H19" s="395">
        <v>7.2232638888888893E-3</v>
      </c>
      <c r="I19" s="384"/>
      <c r="J19" s="292">
        <v>98</v>
      </c>
      <c r="K19" s="411">
        <v>1.1328819444444443E-2</v>
      </c>
      <c r="L19" s="397"/>
      <c r="M19" s="415">
        <v>100</v>
      </c>
      <c r="N19" s="399">
        <v>2.8721064814814816E-3</v>
      </c>
      <c r="O19" s="400"/>
      <c r="P19" s="401">
        <f>Table48[[#This Row],[Hurt Man Score]]+Table48[[#This Row],[Transformer Changeout Score]]+Table48[[#This Row],[Underarm Switch Score]]+Table48[[#This Row],[Mystery Score]]</f>
        <v>398</v>
      </c>
      <c r="Q19" s="402">
        <f>Table48[[#This Row],[Hurt Man Time]]+Table48[[#This Row],[Transformer Changeout Time]]+Table48[[#This Row],[Underarm Switch Time]]+Table48[[#This Row],[Mystery Time]]</f>
        <v>2.3265972222222223E-2</v>
      </c>
      <c r="R19" s="282"/>
      <c r="S19" s="282"/>
      <c r="T19" s="282"/>
      <c r="U19" s="282"/>
      <c r="V19" s="282"/>
      <c r="W19" s="282"/>
      <c r="X19" s="282"/>
      <c r="Y19" s="282"/>
    </row>
    <row r="20" spans="1:25" x14ac:dyDescent="0.2">
      <c r="A20" s="298" t="s">
        <v>267</v>
      </c>
      <c r="B20" s="285">
        <v>6</v>
      </c>
      <c r="C20" s="257"/>
      <c r="D20" s="286">
        <v>100</v>
      </c>
      <c r="E20" s="287">
        <v>2.0489583333333332E-3</v>
      </c>
      <c r="F20" s="251"/>
      <c r="G20" s="283">
        <v>100</v>
      </c>
      <c r="H20" s="288">
        <v>7.4703703703703711E-3</v>
      </c>
      <c r="I20" s="253"/>
      <c r="J20" s="289">
        <v>98</v>
      </c>
      <c r="K20" s="290">
        <v>1.3607523148148148E-2</v>
      </c>
      <c r="L20" s="300"/>
      <c r="M20" s="294">
        <v>100</v>
      </c>
      <c r="N20" s="291">
        <v>2.8211805555555555E-3</v>
      </c>
      <c r="O20" s="255"/>
      <c r="P20" s="249">
        <f>Table48[[#This Row],[Hurt Man Score]]+Table48[[#This Row],[Transformer Changeout Score]]+Table48[[#This Row],[Underarm Switch Score]]+Table48[[#This Row],[Mystery Score]]</f>
        <v>398</v>
      </c>
      <c r="Q20" s="299">
        <f>Table48[[#This Row],[Hurt Man Time]]+Table48[[#This Row],[Transformer Changeout Time]]+Table48[[#This Row],[Underarm Switch Time]]+Table48[[#This Row],[Mystery Time]]</f>
        <v>2.5948032407407406E-2</v>
      </c>
      <c r="R20" s="282"/>
      <c r="S20" s="282"/>
      <c r="T20" s="282"/>
      <c r="U20" s="282"/>
      <c r="V20" s="282"/>
      <c r="W20" s="282"/>
      <c r="X20" s="282"/>
      <c r="Y20" s="282"/>
    </row>
    <row r="21" spans="1:25" x14ac:dyDescent="0.2">
      <c r="A21" s="513" t="s">
        <v>292</v>
      </c>
      <c r="B21" s="293">
        <v>34</v>
      </c>
      <c r="C21" s="259"/>
      <c r="D21" s="286">
        <v>100</v>
      </c>
      <c r="E21" s="287">
        <v>2.476851851851852E-3</v>
      </c>
      <c r="F21" s="263"/>
      <c r="G21" s="283">
        <v>100</v>
      </c>
      <c r="H21" s="288">
        <v>7.7910879629629623E-3</v>
      </c>
      <c r="I21" s="260"/>
      <c r="J21" s="292">
        <v>98</v>
      </c>
      <c r="K21" s="290">
        <v>1.2359953703703705E-2</v>
      </c>
      <c r="L21" s="300"/>
      <c r="M21" s="294">
        <v>100</v>
      </c>
      <c r="N21" s="291">
        <v>3.4067129629629634E-3</v>
      </c>
      <c r="O21" s="262"/>
      <c r="P21" s="249">
        <f>Table48[[#This Row],[Hurt Man Score]]+Table48[[#This Row],[Transformer Changeout Score]]+Table48[[#This Row],[Underarm Switch Score]]+Table48[[#This Row],[Mystery Score]]</f>
        <v>398</v>
      </c>
      <c r="Q21" s="299">
        <f>Table48[[#This Row],[Hurt Man Time]]+Table48[[#This Row],[Transformer Changeout Time]]+Table48[[#This Row],[Underarm Switch Time]]+Table48[[#This Row],[Mystery Time]]</f>
        <v>2.6034606481481481E-2</v>
      </c>
      <c r="R21" s="282"/>
      <c r="S21" s="282"/>
      <c r="T21" s="282"/>
      <c r="U21" s="282"/>
      <c r="V21" s="282"/>
      <c r="W21" s="282"/>
      <c r="X21" s="282"/>
      <c r="Y21" s="282"/>
    </row>
    <row r="22" spans="1:25" x14ac:dyDescent="0.2">
      <c r="A22" s="298" t="s">
        <v>349</v>
      </c>
      <c r="B22" s="285">
        <v>12</v>
      </c>
      <c r="C22" s="259"/>
      <c r="D22" s="286">
        <v>100</v>
      </c>
      <c r="E22" s="287">
        <v>2.5976851851851851E-3</v>
      </c>
      <c r="F22" s="263"/>
      <c r="G22" s="283">
        <v>100</v>
      </c>
      <c r="H22" s="288">
        <v>7.8164351851851849E-3</v>
      </c>
      <c r="I22" s="260"/>
      <c r="J22" s="289">
        <v>100</v>
      </c>
      <c r="K22" s="290">
        <v>1.0210879629629631E-2</v>
      </c>
      <c r="L22" s="300"/>
      <c r="M22" s="294">
        <v>98</v>
      </c>
      <c r="N22" s="291">
        <v>4.248032407407407E-3</v>
      </c>
      <c r="O22" s="262"/>
      <c r="P22" s="249">
        <f>Table48[[#This Row],[Hurt Man Score]]+Table48[[#This Row],[Transformer Changeout Score]]+Table48[[#This Row],[Underarm Switch Score]]+Table48[[#This Row],[Mystery Score]]</f>
        <v>398</v>
      </c>
      <c r="Q22" s="299">
        <f>Table48[[#This Row],[Hurt Man Time]]+Table48[[#This Row],[Transformer Changeout Time]]+Table48[[#This Row],[Underarm Switch Time]]+Table48[[#This Row],[Mystery Time]]</f>
        <v>2.487303240740741E-2</v>
      </c>
      <c r="R22" s="282"/>
      <c r="S22" s="282"/>
      <c r="T22" s="282"/>
      <c r="U22" s="282"/>
      <c r="V22" s="282"/>
      <c r="W22" s="282"/>
      <c r="X22" s="282"/>
      <c r="Y22" s="282"/>
    </row>
    <row r="23" spans="1:25" x14ac:dyDescent="0.2">
      <c r="A23" s="298" t="s">
        <v>218</v>
      </c>
      <c r="B23" s="285">
        <v>13</v>
      </c>
      <c r="C23" s="392"/>
      <c r="D23" s="286">
        <v>100</v>
      </c>
      <c r="E23" s="393">
        <v>2.035185185185185E-3</v>
      </c>
      <c r="F23" s="394"/>
      <c r="G23" s="283">
        <v>100</v>
      </c>
      <c r="H23" s="503">
        <v>7.9271990740740744E-3</v>
      </c>
      <c r="I23" s="384"/>
      <c r="J23" s="292">
        <v>98</v>
      </c>
      <c r="K23" s="411">
        <v>8.8422453703703701E-3</v>
      </c>
      <c r="L23" s="397"/>
      <c r="M23" s="415">
        <v>98</v>
      </c>
      <c r="N23" s="399">
        <v>2.8652777777777778E-3</v>
      </c>
      <c r="O23" s="400"/>
      <c r="P23" s="401">
        <f>Table48[[#This Row],[Hurt Man Score]]+Table48[[#This Row],[Transformer Changeout Score]]+Table48[[#This Row],[Underarm Switch Score]]+Table48[[#This Row],[Mystery Score]]</f>
        <v>396</v>
      </c>
      <c r="Q23" s="402">
        <f>Table48[[#This Row],[Hurt Man Time]]+Table48[[#This Row],[Transformer Changeout Time]]+Table48[[#This Row],[Underarm Switch Time]]+Table48[[#This Row],[Mystery Time]]</f>
        <v>2.1669907407407409E-2</v>
      </c>
      <c r="R23" s="282"/>
      <c r="S23" s="282"/>
      <c r="T23" s="282"/>
      <c r="U23" s="282"/>
      <c r="V23" s="282"/>
      <c r="W23" s="282"/>
      <c r="X23" s="282"/>
      <c r="Y23" s="282"/>
    </row>
    <row r="24" spans="1:25" x14ac:dyDescent="0.2">
      <c r="A24" s="298" t="s">
        <v>283</v>
      </c>
      <c r="B24" s="285">
        <v>27</v>
      </c>
      <c r="C24" s="392"/>
      <c r="D24" s="286">
        <v>100</v>
      </c>
      <c r="E24" s="393">
        <v>2.1725694444444444E-3</v>
      </c>
      <c r="F24" s="394"/>
      <c r="G24" s="283">
        <v>96</v>
      </c>
      <c r="H24" s="395">
        <v>8.3651620370370373E-3</v>
      </c>
      <c r="I24" s="384"/>
      <c r="J24" s="289">
        <v>100</v>
      </c>
      <c r="K24" s="411">
        <v>9.4119212962962967E-3</v>
      </c>
      <c r="L24" s="397"/>
      <c r="M24" s="415">
        <v>96</v>
      </c>
      <c r="N24" s="399">
        <v>2.7144675925925925E-3</v>
      </c>
      <c r="O24" s="400"/>
      <c r="P24" s="401">
        <f>Table48[[#This Row],[Hurt Man Score]]+Table48[[#This Row],[Transformer Changeout Score]]+Table48[[#This Row],[Underarm Switch Score]]+Table48[[#This Row],[Mystery Score]]</f>
        <v>392</v>
      </c>
      <c r="Q24" s="402">
        <f>Table48[[#This Row],[Hurt Man Time]]+Table48[[#This Row],[Transformer Changeout Time]]+Table48[[#This Row],[Underarm Switch Time]]+Table48[[#This Row],[Mystery Time]]</f>
        <v>2.2664120370370369E-2</v>
      </c>
      <c r="R24" s="282"/>
      <c r="S24" s="282"/>
      <c r="T24" s="282"/>
      <c r="U24" s="282"/>
      <c r="V24" s="282"/>
      <c r="W24" s="282"/>
      <c r="X24" s="282"/>
      <c r="Y24" s="282"/>
    </row>
    <row r="25" spans="1:25" x14ac:dyDescent="0.2">
      <c r="A25" s="298" t="s">
        <v>282</v>
      </c>
      <c r="B25" s="285">
        <v>15</v>
      </c>
      <c r="C25" s="259"/>
      <c r="D25" s="286">
        <v>100</v>
      </c>
      <c r="E25" s="287">
        <v>2.2714120370370371E-3</v>
      </c>
      <c r="F25" s="263"/>
      <c r="G25" s="283">
        <v>100</v>
      </c>
      <c r="H25" s="505">
        <v>8.6082175925925927E-3</v>
      </c>
      <c r="I25" s="260"/>
      <c r="J25" s="292">
        <v>100</v>
      </c>
      <c r="K25" s="290">
        <v>8.267824074074075E-3</v>
      </c>
      <c r="L25" s="300"/>
      <c r="M25" s="294">
        <v>100</v>
      </c>
      <c r="N25" s="291">
        <v>3.3630787037037036E-3</v>
      </c>
      <c r="O25" s="262"/>
      <c r="P25" s="249">
        <f>Table48[[#This Row],[Hurt Man Score]]+Table48[[#This Row],[Transformer Changeout Score]]+Table48[[#This Row],[Underarm Switch Score]]+Table48[[#This Row],[Mystery Score]]</f>
        <v>400</v>
      </c>
      <c r="Q25" s="299">
        <f>Table48[[#This Row],[Hurt Man Time]]+Table48[[#This Row],[Transformer Changeout Time]]+Table48[[#This Row],[Underarm Switch Time]]+Table48[[#This Row],[Mystery Time]]</f>
        <v>2.251053240740741E-2</v>
      </c>
      <c r="R25" s="282"/>
      <c r="S25" s="282"/>
      <c r="T25" s="282"/>
      <c r="U25" s="282"/>
      <c r="V25" s="282"/>
      <c r="W25" s="282"/>
      <c r="X25" s="282"/>
      <c r="Y25" s="282"/>
    </row>
    <row r="26" spans="1:25" x14ac:dyDescent="0.2">
      <c r="A26" s="298" t="s">
        <v>344</v>
      </c>
      <c r="B26" s="285">
        <v>37</v>
      </c>
      <c r="C26" s="259"/>
      <c r="D26" s="286">
        <v>100</v>
      </c>
      <c r="E26" s="287">
        <v>1.8261574074074074E-3</v>
      </c>
      <c r="F26" s="263"/>
      <c r="G26" s="283">
        <v>100</v>
      </c>
      <c r="H26" s="288">
        <v>8.9486111111111103E-3</v>
      </c>
      <c r="I26" s="260"/>
      <c r="J26" s="289">
        <v>100</v>
      </c>
      <c r="K26" s="290">
        <v>9.1564814814814807E-3</v>
      </c>
      <c r="L26" s="300"/>
      <c r="M26" s="294">
        <v>100</v>
      </c>
      <c r="N26" s="291">
        <v>3.7576388888888894E-3</v>
      </c>
      <c r="O26" s="262"/>
      <c r="P26" s="249">
        <f>Table48[[#This Row],[Hurt Man Score]]+Table48[[#This Row],[Transformer Changeout Score]]+Table48[[#This Row],[Underarm Switch Score]]+Table48[[#This Row],[Mystery Score]]</f>
        <v>400</v>
      </c>
      <c r="Q26" s="299">
        <f>Table48[[#This Row],[Hurt Man Time]]+Table48[[#This Row],[Transformer Changeout Time]]+Table48[[#This Row],[Underarm Switch Time]]+Table48[[#This Row],[Mystery Time]]</f>
        <v>2.3688888888888888E-2</v>
      </c>
      <c r="R26" s="282"/>
      <c r="S26" s="282"/>
      <c r="T26" s="282"/>
      <c r="U26" s="282"/>
      <c r="V26" s="282"/>
      <c r="W26" s="282"/>
      <c r="X26" s="282"/>
      <c r="Y26" s="282"/>
    </row>
    <row r="27" spans="1:25" x14ac:dyDescent="0.2">
      <c r="A27" s="298" t="s">
        <v>222</v>
      </c>
      <c r="B27" s="285">
        <v>32</v>
      </c>
      <c r="C27" s="259"/>
      <c r="D27" s="286">
        <v>100</v>
      </c>
      <c r="E27" s="287">
        <v>2.216435185185185E-3</v>
      </c>
      <c r="F27" s="263"/>
      <c r="G27" s="283">
        <v>100</v>
      </c>
      <c r="H27" s="288">
        <v>9.1302083333333339E-3</v>
      </c>
      <c r="I27" s="260"/>
      <c r="J27" s="292">
        <v>94</v>
      </c>
      <c r="K27" s="290">
        <v>1.1200810185185185E-2</v>
      </c>
      <c r="L27" s="300"/>
      <c r="M27" s="294">
        <v>98</v>
      </c>
      <c r="N27" s="291">
        <v>4.0817129629629623E-3</v>
      </c>
      <c r="O27" s="262"/>
      <c r="P27" s="249">
        <f>Table48[[#This Row],[Hurt Man Score]]+Table48[[#This Row],[Transformer Changeout Score]]+Table48[[#This Row],[Underarm Switch Score]]+Table48[[#This Row],[Mystery Score]]</f>
        <v>392</v>
      </c>
      <c r="Q27" s="299">
        <f>Table48[[#This Row],[Hurt Man Time]]+Table48[[#This Row],[Transformer Changeout Time]]+Table48[[#This Row],[Underarm Switch Time]]+Table48[[#This Row],[Mystery Time]]</f>
        <v>2.6629166666666669E-2</v>
      </c>
      <c r="R27" s="282"/>
      <c r="S27" s="282"/>
      <c r="T27" s="282"/>
      <c r="U27" s="282"/>
      <c r="V27" s="282"/>
      <c r="W27" s="282"/>
      <c r="X27" s="282"/>
      <c r="Y27" s="282"/>
    </row>
    <row r="28" spans="1:25" ht="15" customHeight="1" x14ac:dyDescent="0.2">
      <c r="A28" s="298" t="s">
        <v>215</v>
      </c>
      <c r="B28" s="285">
        <v>8</v>
      </c>
      <c r="C28" s="257"/>
      <c r="D28" s="286">
        <v>96</v>
      </c>
      <c r="E28" s="287">
        <v>2.173726851851852E-3</v>
      </c>
      <c r="F28" s="251"/>
      <c r="G28" s="283">
        <v>98</v>
      </c>
      <c r="H28" s="288">
        <v>9.6376157407407417E-3</v>
      </c>
      <c r="I28" s="253"/>
      <c r="J28" s="289">
        <v>100</v>
      </c>
      <c r="K28" s="412">
        <v>1.0277314814814816E-2</v>
      </c>
      <c r="L28" s="300"/>
      <c r="M28" s="416">
        <v>100</v>
      </c>
      <c r="N28" s="291">
        <v>3.4342592592592597E-3</v>
      </c>
      <c r="O28" s="255"/>
      <c r="P28" s="249">
        <f>Table48[[#This Row],[Hurt Man Score]]+Table48[[#This Row],[Transformer Changeout Score]]+Table48[[#This Row],[Underarm Switch Score]]+Table48[[#This Row],[Mystery Score]]</f>
        <v>394</v>
      </c>
      <c r="Q28" s="299">
        <f>Table48[[#This Row],[Hurt Man Time]]+Table48[[#This Row],[Transformer Changeout Time]]+Table48[[#This Row],[Underarm Switch Time]]+Table48[[#This Row],[Mystery Time]]</f>
        <v>2.5522916666666669E-2</v>
      </c>
    </row>
    <row r="29" spans="1:25" ht="15" customHeight="1" x14ac:dyDescent="0.2">
      <c r="A29" s="298" t="s">
        <v>343</v>
      </c>
      <c r="B29" s="285">
        <v>33</v>
      </c>
      <c r="C29" s="392"/>
      <c r="D29" s="286">
        <v>100</v>
      </c>
      <c r="E29" s="393">
        <v>1.7859953703703703E-3</v>
      </c>
      <c r="F29" s="394"/>
      <c r="G29" s="283">
        <v>100</v>
      </c>
      <c r="H29" s="395">
        <v>9.913194444444445E-3</v>
      </c>
      <c r="I29" s="384"/>
      <c r="J29" s="289">
        <v>96</v>
      </c>
      <c r="K29" s="396">
        <v>1.0551620370370369E-2</v>
      </c>
      <c r="L29" s="397"/>
      <c r="M29" s="398">
        <v>98</v>
      </c>
      <c r="N29" s="399">
        <v>3.3090277777777775E-3</v>
      </c>
      <c r="O29" s="400"/>
      <c r="P29" s="401">
        <f>Table48[[#This Row],[Hurt Man Score]]+Table48[[#This Row],[Transformer Changeout Score]]+Table48[[#This Row],[Underarm Switch Score]]+Table48[[#This Row],[Mystery Score]]</f>
        <v>394</v>
      </c>
      <c r="Q29" s="402">
        <f>Table48[[#This Row],[Hurt Man Time]]+Table48[[#This Row],[Transformer Changeout Time]]+Table48[[#This Row],[Underarm Switch Time]]+Table48[[#This Row],[Mystery Time]]</f>
        <v>2.5559837962962961E-2</v>
      </c>
    </row>
    <row r="30" spans="1:25" ht="15" customHeight="1" x14ac:dyDescent="0.2">
      <c r="A30" s="298" t="s">
        <v>345</v>
      </c>
      <c r="B30" s="285">
        <v>21</v>
      </c>
      <c r="C30" s="392"/>
      <c r="D30" s="286">
        <v>100</v>
      </c>
      <c r="E30" s="393">
        <v>2.7679398148148151E-3</v>
      </c>
      <c r="F30" s="394"/>
      <c r="G30" s="283">
        <v>98</v>
      </c>
      <c r="H30" s="395">
        <v>9.9790509259259259E-3</v>
      </c>
      <c r="I30" s="384"/>
      <c r="J30" s="289">
        <v>96</v>
      </c>
      <c r="K30" s="396">
        <v>9.5334490740740744E-3</v>
      </c>
      <c r="L30" s="397"/>
      <c r="M30" s="398">
        <v>98</v>
      </c>
      <c r="N30" s="291">
        <v>4.1237268518518524E-3</v>
      </c>
      <c r="O30" s="400"/>
      <c r="P30" s="401">
        <f>Table48[[#This Row],[Hurt Man Score]]+Table48[[#This Row],[Transformer Changeout Score]]+Table48[[#This Row],[Underarm Switch Score]]+Table48[[#This Row],[Mystery Score]]</f>
        <v>392</v>
      </c>
      <c r="Q30" s="402">
        <f>Table48[[#This Row],[Hurt Man Time]]+Table48[[#This Row],[Transformer Changeout Time]]+Table48[[#This Row],[Underarm Switch Time]]+Table48[[#This Row],[Mystery Time]]</f>
        <v>2.6404166666666666E-2</v>
      </c>
    </row>
    <row r="31" spans="1:25" ht="15" customHeight="1" x14ac:dyDescent="0.2">
      <c r="A31" s="298" t="s">
        <v>350</v>
      </c>
      <c r="B31" s="285">
        <v>23</v>
      </c>
      <c r="C31" s="392"/>
      <c r="D31" s="286">
        <v>98</v>
      </c>
      <c r="E31" s="393">
        <v>3.5832175925925923E-3</v>
      </c>
      <c r="F31" s="394"/>
      <c r="G31" s="283">
        <v>100</v>
      </c>
      <c r="H31" s="395">
        <v>1.017986111111111E-2</v>
      </c>
      <c r="I31" s="384"/>
      <c r="J31" s="289">
        <v>98</v>
      </c>
      <c r="K31" s="396">
        <v>9.2425925925925922E-3</v>
      </c>
      <c r="L31" s="397"/>
      <c r="M31" s="398">
        <v>96</v>
      </c>
      <c r="N31" s="399">
        <v>3.4238425925925925E-3</v>
      </c>
      <c r="O31" s="400"/>
      <c r="P31" s="401">
        <f>Table48[[#This Row],[Hurt Man Score]]+Table48[[#This Row],[Transformer Changeout Score]]+Table48[[#This Row],[Underarm Switch Score]]+Table48[[#This Row],[Mystery Score]]</f>
        <v>392</v>
      </c>
      <c r="Q31" s="402">
        <f>Table48[[#This Row],[Hurt Man Time]]+Table48[[#This Row],[Transformer Changeout Time]]+Table48[[#This Row],[Underarm Switch Time]]+Table48[[#This Row],[Mystery Time]]</f>
        <v>2.6429513888888888E-2</v>
      </c>
    </row>
    <row r="32" spans="1:25" ht="15" customHeight="1" x14ac:dyDescent="0.2">
      <c r="A32" s="298" t="s">
        <v>216</v>
      </c>
      <c r="B32" s="285">
        <v>25</v>
      </c>
      <c r="C32" s="259"/>
      <c r="D32" s="286">
        <v>100</v>
      </c>
      <c r="E32" s="287">
        <v>2.3064814814814814E-3</v>
      </c>
      <c r="F32" s="263"/>
      <c r="G32" s="283">
        <v>96</v>
      </c>
      <c r="H32" s="288">
        <v>1.1626157407407408E-2</v>
      </c>
      <c r="I32" s="260"/>
      <c r="J32" s="289">
        <v>96</v>
      </c>
      <c r="K32" s="412">
        <v>1.3302893518518518E-2</v>
      </c>
      <c r="L32" s="300"/>
      <c r="M32" s="416">
        <v>98</v>
      </c>
      <c r="N32" s="291">
        <v>3.4320601851851847E-3</v>
      </c>
      <c r="O32" s="262"/>
      <c r="P32" s="249">
        <f>Table48[[#This Row],[Hurt Man Score]]+Table48[[#This Row],[Transformer Changeout Score]]+Table48[[#This Row],[Underarm Switch Score]]+Table48[[#This Row],[Mystery Score]]</f>
        <v>390</v>
      </c>
      <c r="Q32" s="299">
        <f>Table48[[#This Row],[Hurt Man Time]]+Table48[[#This Row],[Transformer Changeout Time]]+Table48[[#This Row],[Underarm Switch Time]]+Table48[[#This Row],[Mystery Time]]</f>
        <v>3.066759259259259E-2</v>
      </c>
    </row>
    <row r="33" spans="1:17" ht="15" customHeight="1" x14ac:dyDescent="0.2">
      <c r="A33" s="298" t="s">
        <v>211</v>
      </c>
      <c r="B33" s="285">
        <v>7</v>
      </c>
      <c r="C33" s="257"/>
      <c r="D33" s="286">
        <v>100</v>
      </c>
      <c r="E33" s="287">
        <v>2.2371527777777776E-3</v>
      </c>
      <c r="F33" s="251"/>
      <c r="G33" s="283">
        <v>100</v>
      </c>
      <c r="H33" s="288">
        <v>1.2316666666666668E-2</v>
      </c>
      <c r="I33" s="253"/>
      <c r="J33" s="289">
        <v>88</v>
      </c>
      <c r="K33" s="412">
        <v>1.3998032407407409E-2</v>
      </c>
      <c r="L33" s="300"/>
      <c r="M33" s="416">
        <v>100</v>
      </c>
      <c r="N33" s="291">
        <v>3.4696759259259255E-3</v>
      </c>
      <c r="O33" s="255"/>
      <c r="P33" s="249">
        <f>Table48[[#This Row],[Hurt Man Score]]+Table48[[#This Row],[Transformer Changeout Score]]+Table48[[#This Row],[Underarm Switch Score]]+Table48[[#This Row],[Mystery Score]]</f>
        <v>388</v>
      </c>
      <c r="Q33" s="299">
        <f>Table48[[#This Row],[Hurt Man Time]]+Table48[[#This Row],[Transformer Changeout Time]]+Table48[[#This Row],[Underarm Switch Time]]+Table48[[#This Row],[Mystery Time]]</f>
        <v>3.2021527777777781E-2</v>
      </c>
    </row>
    <row r="34" spans="1:17" ht="15" customHeight="1" x14ac:dyDescent="0.2">
      <c r="A34" s="298" t="s">
        <v>341</v>
      </c>
      <c r="B34" s="285">
        <v>36</v>
      </c>
      <c r="C34" s="257"/>
      <c r="D34" s="286">
        <v>98</v>
      </c>
      <c r="E34" s="287">
        <v>3.7493055555555556E-3</v>
      </c>
      <c r="F34" s="251"/>
      <c r="G34" s="283">
        <v>100</v>
      </c>
      <c r="H34" s="288">
        <v>1.3847337962962964E-2</v>
      </c>
      <c r="I34" s="253"/>
      <c r="J34" s="289">
        <v>88</v>
      </c>
      <c r="K34" s="412">
        <v>1.4164467592592591E-2</v>
      </c>
      <c r="L34" s="300"/>
      <c r="M34" s="416">
        <v>98</v>
      </c>
      <c r="N34" s="291">
        <v>4.7782407407407409E-3</v>
      </c>
      <c r="O34" s="255"/>
      <c r="P34" s="249">
        <f>Table48[[#This Row],[Hurt Man Score]]+Table48[[#This Row],[Transformer Changeout Score]]+Table48[[#This Row],[Underarm Switch Score]]+Table48[[#This Row],[Mystery Score]]</f>
        <v>384</v>
      </c>
      <c r="Q34" s="299">
        <f>Table48[[#This Row],[Hurt Man Time]]+Table48[[#This Row],[Transformer Changeout Time]]+Table48[[#This Row],[Underarm Switch Time]]+Table48[[#This Row],[Mystery Time]]</f>
        <v>3.6539351851851851E-2</v>
      </c>
    </row>
    <row r="35" spans="1:17" ht="15" customHeight="1" x14ac:dyDescent="0.2">
      <c r="A35" s="298" t="s">
        <v>342</v>
      </c>
      <c r="B35" s="285">
        <v>10</v>
      </c>
      <c r="C35" s="259"/>
      <c r="D35" s="286">
        <v>98</v>
      </c>
      <c r="E35" s="287">
        <v>3.9336805555555557E-3</v>
      </c>
      <c r="F35" s="263"/>
      <c r="G35" s="283">
        <v>100</v>
      </c>
      <c r="H35" s="288">
        <v>1.4369212962962962E-2</v>
      </c>
      <c r="I35" s="260"/>
      <c r="J35" s="289">
        <v>94</v>
      </c>
      <c r="K35" s="412">
        <v>1.3652430555555555E-2</v>
      </c>
      <c r="L35" s="300"/>
      <c r="M35" s="416">
        <v>96</v>
      </c>
      <c r="N35" s="291">
        <v>3.7398148148148147E-3</v>
      </c>
      <c r="O35" s="262"/>
      <c r="P35" s="249">
        <f>Table48[[#This Row],[Hurt Man Score]]+Table48[[#This Row],[Transformer Changeout Score]]+Table48[[#This Row],[Underarm Switch Score]]+Table48[[#This Row],[Mystery Score]]</f>
        <v>388</v>
      </c>
      <c r="Q35" s="299">
        <f>Table48[[#This Row],[Hurt Man Time]]+Table48[[#This Row],[Transformer Changeout Time]]+Table48[[#This Row],[Underarm Switch Time]]+Table48[[#This Row],[Mystery Time]]</f>
        <v>3.5695138888888887E-2</v>
      </c>
    </row>
    <row r="36" spans="1:17" ht="15" customHeight="1" x14ac:dyDescent="0.2">
      <c r="A36" s="298" t="s">
        <v>284</v>
      </c>
      <c r="B36" s="285">
        <v>11</v>
      </c>
      <c r="C36" s="259"/>
      <c r="D36" s="286">
        <v>100</v>
      </c>
      <c r="E36" s="287">
        <v>2.4688657407407407E-3</v>
      </c>
      <c r="F36" s="263"/>
      <c r="G36" s="283">
        <v>98</v>
      </c>
      <c r="H36" s="288">
        <v>1.4820601851851852E-2</v>
      </c>
      <c r="I36" s="260"/>
      <c r="J36" s="289">
        <v>100</v>
      </c>
      <c r="K36" s="412">
        <v>8.6696759259259262E-3</v>
      </c>
      <c r="L36" s="300"/>
      <c r="M36" s="416">
        <v>100</v>
      </c>
      <c r="N36" s="291">
        <v>2.4395833333333335E-3</v>
      </c>
      <c r="O36" s="262"/>
      <c r="P36" s="249">
        <f>Table48[[#This Row],[Hurt Man Score]]+Table48[[#This Row],[Transformer Changeout Score]]+Table48[[#This Row],[Underarm Switch Score]]+Table48[[#This Row],[Mystery Score]]</f>
        <v>398</v>
      </c>
      <c r="Q36" s="299">
        <f>Table48[[#This Row],[Hurt Man Time]]+Table48[[#This Row],[Transformer Changeout Time]]+Table48[[#This Row],[Underarm Switch Time]]+Table48[[#This Row],[Mystery Time]]</f>
        <v>2.8398726851851852E-2</v>
      </c>
    </row>
    <row r="37" spans="1:17" ht="15" customHeight="1" x14ac:dyDescent="0.2">
      <c r="A37" s="298"/>
      <c r="B37" s="285"/>
      <c r="C37" s="257"/>
      <c r="D37" s="286"/>
      <c r="E37" s="287"/>
      <c r="F37" s="251"/>
      <c r="G37" s="283"/>
      <c r="H37" s="288"/>
      <c r="I37" s="253"/>
      <c r="J37" s="289"/>
      <c r="K37" s="412"/>
      <c r="L37" s="300"/>
      <c r="M37" s="416"/>
      <c r="N37" s="291"/>
      <c r="O37" s="255"/>
      <c r="P37" s="249">
        <f>Table48[[#This Row],[Hurt Man Score]]+Table48[[#This Row],[Transformer Changeout Score]]+Table48[[#This Row],[Underarm Switch Score]]+Table48[[#This Row],[Mystery Score]]</f>
        <v>0</v>
      </c>
      <c r="Q37" s="299">
        <f>Table48[[#This Row],[Hurt Man Time]]+Table48[[#This Row],[Transformer Changeout Time]]+Table48[[#This Row],[Underarm Switch Time]]+Table48[[#This Row],[Mystery Time]]</f>
        <v>0</v>
      </c>
    </row>
    <row r="38" spans="1:17" ht="15" customHeight="1" x14ac:dyDescent="0.2">
      <c r="A38" s="403"/>
      <c r="B38" s="293"/>
      <c r="C38" s="427"/>
      <c r="D38" s="404"/>
      <c r="E38" s="409"/>
      <c r="F38" s="428"/>
      <c r="G38" s="284"/>
      <c r="H38" s="410"/>
      <c r="I38" s="264"/>
      <c r="J38" s="292"/>
      <c r="K38" s="413"/>
      <c r="L38" s="414"/>
      <c r="M38" s="417"/>
      <c r="N38" s="418"/>
      <c r="O38" s="429"/>
      <c r="P38" s="419">
        <f>Table48[[#This Row],[Hurt Man Score]]+Table48[[#This Row],[Transformer Changeout Score]]+Table48[[#This Row],[Underarm Switch Score]]+Table48[[#This Row],[Mystery Score]]</f>
        <v>0</v>
      </c>
      <c r="Q38" s="420">
        <f>Table48[[#This Row],[Hurt Man Time]]+Table48[[#This Row],[Transformer Changeout Time]]+Table48[[#This Row],[Underarm Switch Time]]+Table48[[#This Row],[Mystery Time]]</f>
        <v>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3850F-32AA-4ACB-AA9A-165BE01D7979}">
  <sheetPr>
    <tabColor rgb="FF00B0F0"/>
  </sheetPr>
  <dimension ref="A1:J53"/>
  <sheetViews>
    <sheetView zoomScale="95" workbookViewId="0">
      <selection activeCell="I20" sqref="I20"/>
    </sheetView>
  </sheetViews>
  <sheetFormatPr baseColWidth="10" defaultColWidth="8.83203125" defaultRowHeight="16" x14ac:dyDescent="0.2"/>
  <cols>
    <col min="1" max="1" width="21.83203125" customWidth="1"/>
    <col min="2" max="2" width="19.6640625" customWidth="1"/>
    <col min="3" max="3" width="11.5" customWidth="1"/>
    <col min="4" max="4" width="11.33203125" customWidth="1"/>
    <col min="7" max="7" width="14.1640625" customWidth="1"/>
    <col min="8" max="8" width="23.6640625" customWidth="1"/>
    <col min="9" max="9" width="18.1640625" customWidth="1"/>
  </cols>
  <sheetData>
    <row r="1" spans="1:10" x14ac:dyDescent="0.2">
      <c r="A1" s="541" t="s">
        <v>419</v>
      </c>
      <c r="B1" s="541"/>
      <c r="C1" s="541"/>
      <c r="D1" s="541"/>
    </row>
    <row r="2" spans="1:10" x14ac:dyDescent="0.2">
      <c r="A2" s="529" t="s">
        <v>15</v>
      </c>
      <c r="B2" s="529" t="s">
        <v>418</v>
      </c>
      <c r="C2" s="529" t="s">
        <v>17</v>
      </c>
      <c r="D2" s="529" t="s">
        <v>417</v>
      </c>
    </row>
    <row r="3" spans="1:10" x14ac:dyDescent="0.2">
      <c r="A3" s="522" t="s">
        <v>340</v>
      </c>
      <c r="B3" s="521" t="s">
        <v>204</v>
      </c>
      <c r="C3" s="532">
        <v>2.2374999999999999E-3</v>
      </c>
      <c r="D3" s="521">
        <v>1</v>
      </c>
    </row>
    <row r="4" spans="1:10" x14ac:dyDescent="0.2">
      <c r="A4" s="522" t="s">
        <v>338</v>
      </c>
      <c r="B4" s="521" t="s">
        <v>204</v>
      </c>
      <c r="C4" s="532">
        <v>2.2714120370370371E-3</v>
      </c>
      <c r="D4" s="521">
        <v>2</v>
      </c>
      <c r="G4" s="541" t="s">
        <v>426</v>
      </c>
      <c r="H4" s="541"/>
      <c r="I4" s="541"/>
      <c r="J4" s="541"/>
    </row>
    <row r="5" spans="1:10" x14ac:dyDescent="0.2">
      <c r="A5" s="522" t="s">
        <v>225</v>
      </c>
      <c r="B5" s="521" t="s">
        <v>429</v>
      </c>
      <c r="C5" s="532">
        <v>2.6855324074074073E-3</v>
      </c>
      <c r="D5" s="521">
        <v>3</v>
      </c>
      <c r="G5" s="529" t="s">
        <v>15</v>
      </c>
      <c r="H5" s="529" t="s">
        <v>418</v>
      </c>
      <c r="I5" s="529" t="s">
        <v>17</v>
      </c>
      <c r="J5" s="529" t="s">
        <v>417</v>
      </c>
    </row>
    <row r="6" spans="1:10" x14ac:dyDescent="0.2">
      <c r="G6" s="522" t="s">
        <v>340</v>
      </c>
      <c r="H6" s="538" t="s">
        <v>204</v>
      </c>
      <c r="I6" s="422">
        <v>7.2087962962962956E-3</v>
      </c>
      <c r="J6" s="521">
        <v>1</v>
      </c>
    </row>
    <row r="7" spans="1:10" x14ac:dyDescent="0.2">
      <c r="A7" s="541" t="s">
        <v>423</v>
      </c>
      <c r="B7" s="541"/>
      <c r="C7" s="541"/>
      <c r="D7" s="541"/>
      <c r="G7" s="522" t="s">
        <v>338</v>
      </c>
      <c r="H7" s="538" t="s">
        <v>204</v>
      </c>
      <c r="I7" s="422">
        <v>7.1803240740740742E-3</v>
      </c>
      <c r="J7" s="521">
        <v>2</v>
      </c>
    </row>
    <row r="8" spans="1:10" x14ac:dyDescent="0.2">
      <c r="A8" s="529" t="s">
        <v>15</v>
      </c>
      <c r="B8" s="529" t="s">
        <v>418</v>
      </c>
      <c r="C8" s="529" t="s">
        <v>17</v>
      </c>
      <c r="D8" s="529" t="s">
        <v>417</v>
      </c>
      <c r="G8" s="522" t="s">
        <v>225</v>
      </c>
      <c r="H8" s="538" t="s">
        <v>429</v>
      </c>
      <c r="I8" s="422">
        <v>7.5297453703703707E-3</v>
      </c>
      <c r="J8" s="521">
        <v>3</v>
      </c>
    </row>
    <row r="9" spans="1:10" x14ac:dyDescent="0.2">
      <c r="A9" s="522" t="s">
        <v>338</v>
      </c>
      <c r="B9" s="521" t="s">
        <v>430</v>
      </c>
      <c r="C9" s="533">
        <v>3.2704861111111112E-3</v>
      </c>
      <c r="D9" s="521">
        <v>1</v>
      </c>
    </row>
    <row r="10" spans="1:10" x14ac:dyDescent="0.2">
      <c r="A10" s="522" t="s">
        <v>340</v>
      </c>
      <c r="B10" s="521" t="s">
        <v>430</v>
      </c>
      <c r="C10" s="533">
        <v>3.4671296296296295E-3</v>
      </c>
      <c r="D10" s="521">
        <v>2</v>
      </c>
      <c r="G10" s="541" t="s">
        <v>427</v>
      </c>
      <c r="H10" s="541"/>
      <c r="I10" s="541"/>
      <c r="J10" s="541"/>
    </row>
    <row r="11" spans="1:10" x14ac:dyDescent="0.2">
      <c r="A11" s="522" t="s">
        <v>277</v>
      </c>
      <c r="B11" s="521" t="s">
        <v>240</v>
      </c>
      <c r="C11" s="533">
        <v>3.9351851851851848E-3</v>
      </c>
      <c r="D11" s="521">
        <v>3</v>
      </c>
      <c r="G11" s="529" t="s">
        <v>15</v>
      </c>
      <c r="H11" s="529" t="s">
        <v>418</v>
      </c>
      <c r="I11" s="529" t="s">
        <v>17</v>
      </c>
      <c r="J11" s="529" t="s">
        <v>417</v>
      </c>
    </row>
    <row r="12" spans="1:10" x14ac:dyDescent="0.2">
      <c r="G12" s="522" t="s">
        <v>327</v>
      </c>
      <c r="H12" s="521" t="s">
        <v>282</v>
      </c>
      <c r="I12" s="296">
        <v>6.6166666666666665E-3</v>
      </c>
      <c r="J12" s="521">
        <v>1</v>
      </c>
    </row>
    <row r="13" spans="1:10" x14ac:dyDescent="0.2">
      <c r="A13" s="541" t="s">
        <v>422</v>
      </c>
      <c r="B13" s="541"/>
      <c r="C13" s="541"/>
      <c r="D13" s="541"/>
      <c r="G13" s="522" t="s">
        <v>274</v>
      </c>
      <c r="H13" s="521" t="s">
        <v>224</v>
      </c>
      <c r="I13" s="296">
        <v>6.74363425925926E-3</v>
      </c>
      <c r="J13" s="521">
        <v>2</v>
      </c>
    </row>
    <row r="14" spans="1:10" x14ac:dyDescent="0.2">
      <c r="A14" s="529" t="s">
        <v>15</v>
      </c>
      <c r="B14" s="529" t="s">
        <v>418</v>
      </c>
      <c r="C14" s="529" t="s">
        <v>17</v>
      </c>
      <c r="D14" s="529" t="s">
        <v>417</v>
      </c>
      <c r="G14" s="522" t="s">
        <v>230</v>
      </c>
      <c r="H14" s="521" t="s">
        <v>269</v>
      </c>
      <c r="I14" s="296">
        <v>6.9443287037037034E-3</v>
      </c>
      <c r="J14" s="521">
        <v>3</v>
      </c>
    </row>
    <row r="15" spans="1:10" x14ac:dyDescent="0.2">
      <c r="A15" s="522" t="s">
        <v>279</v>
      </c>
      <c r="B15" s="521" t="s">
        <v>214</v>
      </c>
      <c r="C15" s="534">
        <v>1.272337962962963E-3</v>
      </c>
      <c r="D15" s="521">
        <v>1</v>
      </c>
    </row>
    <row r="16" spans="1:10" x14ac:dyDescent="0.2">
      <c r="A16" s="522" t="s">
        <v>225</v>
      </c>
      <c r="B16" s="521" t="s">
        <v>218</v>
      </c>
      <c r="C16" s="534">
        <v>1.3788194444444444E-3</v>
      </c>
      <c r="D16" s="521">
        <v>2</v>
      </c>
    </row>
    <row r="17" spans="1:10" x14ac:dyDescent="0.2">
      <c r="A17" s="521" t="s">
        <v>340</v>
      </c>
      <c r="B17" s="521" t="s">
        <v>430</v>
      </c>
      <c r="C17" s="534">
        <v>1.5041666666666667E-3</v>
      </c>
      <c r="D17" s="521">
        <v>3</v>
      </c>
      <c r="G17" s="541" t="s">
        <v>428</v>
      </c>
      <c r="H17" s="541"/>
      <c r="I17" s="541"/>
      <c r="J17" s="541"/>
    </row>
    <row r="18" spans="1:10" x14ac:dyDescent="0.2">
      <c r="G18" s="529" t="s">
        <v>15</v>
      </c>
      <c r="H18" s="529" t="s">
        <v>418</v>
      </c>
      <c r="I18" s="529" t="s">
        <v>17</v>
      </c>
      <c r="J18" s="529" t="s">
        <v>417</v>
      </c>
    </row>
    <row r="19" spans="1:10" x14ac:dyDescent="0.2">
      <c r="A19" s="541" t="s">
        <v>421</v>
      </c>
      <c r="B19" s="541"/>
      <c r="C19" s="541"/>
      <c r="D19" s="541"/>
      <c r="G19" s="522" t="s">
        <v>257</v>
      </c>
      <c r="H19" s="521" t="s">
        <v>431</v>
      </c>
      <c r="I19" s="422">
        <v>6.3231481481481489E-3</v>
      </c>
      <c r="J19" s="521">
        <v>1</v>
      </c>
    </row>
    <row r="20" spans="1:10" x14ac:dyDescent="0.2">
      <c r="A20" s="529" t="s">
        <v>15</v>
      </c>
      <c r="B20" s="529" t="s">
        <v>418</v>
      </c>
      <c r="C20" s="529" t="s">
        <v>17</v>
      </c>
      <c r="D20" s="529" t="s">
        <v>417</v>
      </c>
      <c r="G20" s="522" t="s">
        <v>259</v>
      </c>
      <c r="H20" s="521" t="s">
        <v>210</v>
      </c>
      <c r="I20" s="422">
        <v>7.0499999999999998E-3</v>
      </c>
      <c r="J20" s="521">
        <v>2</v>
      </c>
    </row>
    <row r="21" spans="1:10" x14ac:dyDescent="0.2">
      <c r="A21" s="522" t="s">
        <v>206</v>
      </c>
      <c r="B21" s="521" t="s">
        <v>269</v>
      </c>
      <c r="C21" s="535">
        <v>1.6019675925925925E-3</v>
      </c>
      <c r="D21" s="521">
        <v>1</v>
      </c>
      <c r="G21" s="522" t="s">
        <v>201</v>
      </c>
      <c r="H21" s="521" t="s">
        <v>200</v>
      </c>
      <c r="I21" s="422">
        <v>7.2938657407407414E-3</v>
      </c>
      <c r="J21" s="521">
        <v>3</v>
      </c>
    </row>
    <row r="22" spans="1:10" x14ac:dyDescent="0.2">
      <c r="A22" s="522" t="s">
        <v>231</v>
      </c>
      <c r="B22" s="521" t="s">
        <v>292</v>
      </c>
      <c r="C22" s="532">
        <v>1.7255787037037038E-3</v>
      </c>
      <c r="D22" s="521">
        <v>2</v>
      </c>
    </row>
    <row r="23" spans="1:10" x14ac:dyDescent="0.2">
      <c r="A23" s="522" t="s">
        <v>230</v>
      </c>
      <c r="B23" s="521" t="s">
        <v>269</v>
      </c>
      <c r="C23" s="532">
        <v>1.7379629629629629E-3</v>
      </c>
      <c r="D23" s="521">
        <v>3</v>
      </c>
    </row>
    <row r="24" spans="1:10" x14ac:dyDescent="0.2">
      <c r="G24" s="541" t="s">
        <v>435</v>
      </c>
      <c r="H24" s="541"/>
      <c r="I24" s="541"/>
      <c r="J24" s="541"/>
    </row>
    <row r="25" spans="1:10" x14ac:dyDescent="0.2">
      <c r="A25" s="541" t="s">
        <v>420</v>
      </c>
      <c r="B25" s="541"/>
      <c r="C25" s="541"/>
      <c r="D25" s="541"/>
      <c r="G25" s="529" t="s">
        <v>436</v>
      </c>
      <c r="H25" s="529" t="s">
        <v>9</v>
      </c>
      <c r="I25" s="529" t="s">
        <v>17</v>
      </c>
      <c r="J25" s="529" t="s">
        <v>417</v>
      </c>
    </row>
    <row r="26" spans="1:10" x14ac:dyDescent="0.2">
      <c r="A26" s="529" t="s">
        <v>15</v>
      </c>
      <c r="B26" s="529" t="s">
        <v>418</v>
      </c>
      <c r="C26" s="529" t="s">
        <v>17</v>
      </c>
      <c r="D26" s="529" t="s">
        <v>417</v>
      </c>
      <c r="G26" s="538" t="s">
        <v>409</v>
      </c>
      <c r="H26" s="539" t="s">
        <v>360</v>
      </c>
      <c r="I26" s="268">
        <v>3.3177083333333331E-3</v>
      </c>
      <c r="J26" s="521">
        <v>1</v>
      </c>
    </row>
    <row r="27" spans="1:10" x14ac:dyDescent="0.2">
      <c r="A27" s="522" t="s">
        <v>205</v>
      </c>
      <c r="B27" s="521" t="s">
        <v>204</v>
      </c>
      <c r="C27" s="536">
        <v>3.0113425925925928E-3</v>
      </c>
      <c r="D27" s="521">
        <v>1</v>
      </c>
      <c r="G27" s="538" t="s">
        <v>402</v>
      </c>
      <c r="H27" s="539" t="s">
        <v>367</v>
      </c>
      <c r="I27" s="268">
        <v>3.4950231481481486E-3</v>
      </c>
      <c r="J27" s="521">
        <v>2</v>
      </c>
    </row>
    <row r="28" spans="1:10" x14ac:dyDescent="0.2">
      <c r="A28" s="522" t="s">
        <v>233</v>
      </c>
      <c r="B28" s="521" t="s">
        <v>210</v>
      </c>
      <c r="C28" s="536">
        <v>3.2364583333333334E-3</v>
      </c>
      <c r="D28" s="521">
        <v>2</v>
      </c>
      <c r="G28" s="538" t="s">
        <v>407</v>
      </c>
      <c r="H28" s="539" t="s">
        <v>370</v>
      </c>
      <c r="I28" s="268">
        <v>3.5091435185185186E-3</v>
      </c>
      <c r="J28" s="521">
        <v>3</v>
      </c>
    </row>
    <row r="29" spans="1:10" x14ac:dyDescent="0.2">
      <c r="A29" s="522" t="s">
        <v>272</v>
      </c>
      <c r="B29" s="521" t="s">
        <v>204</v>
      </c>
      <c r="C29" s="536">
        <v>3.3622685185185183E-3</v>
      </c>
      <c r="D29" s="521">
        <v>3</v>
      </c>
    </row>
    <row r="31" spans="1:10" x14ac:dyDescent="0.2">
      <c r="A31" s="541" t="s">
        <v>424</v>
      </c>
      <c r="B31" s="541"/>
      <c r="C31" s="541"/>
      <c r="D31" s="541"/>
    </row>
    <row r="32" spans="1:10" x14ac:dyDescent="0.2">
      <c r="A32" s="529" t="s">
        <v>15</v>
      </c>
      <c r="B32" s="529" t="s">
        <v>418</v>
      </c>
      <c r="C32" s="529" t="s">
        <v>17</v>
      </c>
      <c r="D32" s="529" t="s">
        <v>417</v>
      </c>
    </row>
    <row r="33" spans="1:4" x14ac:dyDescent="0.2">
      <c r="A33" s="522" t="s">
        <v>274</v>
      </c>
      <c r="B33" s="521" t="s">
        <v>224</v>
      </c>
      <c r="C33" s="537">
        <v>8.1956018518518521E-4</v>
      </c>
      <c r="D33" s="521">
        <v>1</v>
      </c>
    </row>
    <row r="34" spans="1:4" x14ac:dyDescent="0.2">
      <c r="A34" s="522" t="s">
        <v>206</v>
      </c>
      <c r="B34" s="521" t="s">
        <v>269</v>
      </c>
      <c r="C34" s="537">
        <v>1.0399305555555554E-3</v>
      </c>
      <c r="D34" s="521">
        <v>2</v>
      </c>
    </row>
    <row r="35" spans="1:4" x14ac:dyDescent="0.2">
      <c r="A35" s="522" t="s">
        <v>335</v>
      </c>
      <c r="B35" s="521" t="s">
        <v>218</v>
      </c>
      <c r="C35" s="537">
        <v>1.1364583333333333E-3</v>
      </c>
      <c r="D35" s="521">
        <v>3</v>
      </c>
    </row>
    <row r="37" spans="1:4" x14ac:dyDescent="0.2">
      <c r="A37" s="541" t="s">
        <v>425</v>
      </c>
      <c r="B37" s="541"/>
      <c r="C37" s="541"/>
      <c r="D37" s="541"/>
    </row>
    <row r="38" spans="1:4" x14ac:dyDescent="0.2">
      <c r="A38" s="529" t="s">
        <v>15</v>
      </c>
      <c r="B38" s="529" t="s">
        <v>418</v>
      </c>
      <c r="C38" s="529" t="s">
        <v>17</v>
      </c>
      <c r="D38" s="529" t="s">
        <v>417</v>
      </c>
    </row>
    <row r="39" spans="1:4" x14ac:dyDescent="0.2">
      <c r="A39" s="522" t="s">
        <v>259</v>
      </c>
      <c r="B39" s="521" t="s">
        <v>210</v>
      </c>
      <c r="C39" s="532">
        <v>1.7310185185185185E-3</v>
      </c>
      <c r="D39" s="521">
        <v>1</v>
      </c>
    </row>
    <row r="40" spans="1:4" x14ac:dyDescent="0.2">
      <c r="A40" s="522" t="s">
        <v>243</v>
      </c>
      <c r="B40" s="521" t="s">
        <v>224</v>
      </c>
      <c r="C40" s="532">
        <v>1.8496527777777778E-3</v>
      </c>
      <c r="D40" s="521">
        <v>2</v>
      </c>
    </row>
    <row r="41" spans="1:4" x14ac:dyDescent="0.2">
      <c r="A41" s="522" t="s">
        <v>201</v>
      </c>
      <c r="B41" s="521" t="s">
        <v>200</v>
      </c>
      <c r="C41" s="532">
        <v>1.8530092592592591E-3</v>
      </c>
      <c r="D41" s="521">
        <v>3</v>
      </c>
    </row>
    <row r="43" spans="1:4" x14ac:dyDescent="0.2">
      <c r="A43" s="541" t="s">
        <v>433</v>
      </c>
      <c r="B43" s="541"/>
      <c r="C43" s="541"/>
      <c r="D43" s="541"/>
    </row>
    <row r="44" spans="1:4" x14ac:dyDescent="0.2">
      <c r="A44" s="529" t="s">
        <v>15</v>
      </c>
      <c r="B44" s="529" t="s">
        <v>418</v>
      </c>
      <c r="C44" s="529" t="s">
        <v>17</v>
      </c>
      <c r="D44" s="529" t="s">
        <v>417</v>
      </c>
    </row>
    <row r="45" spans="1:4" x14ac:dyDescent="0.2">
      <c r="A45" s="522" t="s">
        <v>257</v>
      </c>
      <c r="B45" s="521" t="s">
        <v>431</v>
      </c>
      <c r="C45" s="533">
        <v>3.3043981481481483E-3</v>
      </c>
      <c r="D45" s="521">
        <v>1</v>
      </c>
    </row>
    <row r="46" spans="1:4" x14ac:dyDescent="0.2">
      <c r="A46" s="522" t="s">
        <v>308</v>
      </c>
      <c r="B46" s="521" t="s">
        <v>432</v>
      </c>
      <c r="C46" s="533">
        <v>3.5666666666666668E-3</v>
      </c>
      <c r="D46" s="521">
        <v>2</v>
      </c>
    </row>
    <row r="47" spans="1:4" x14ac:dyDescent="0.2">
      <c r="A47" s="522" t="s">
        <v>258</v>
      </c>
      <c r="B47" s="521" t="s">
        <v>210</v>
      </c>
      <c r="C47" s="533">
        <v>4.0892361111111112E-3</v>
      </c>
      <c r="D47" s="521">
        <v>3</v>
      </c>
    </row>
    <row r="49" spans="1:4" x14ac:dyDescent="0.2">
      <c r="A49" s="541" t="s">
        <v>434</v>
      </c>
      <c r="B49" s="541"/>
      <c r="C49" s="541"/>
      <c r="D49" s="541"/>
    </row>
    <row r="50" spans="1:4" x14ac:dyDescent="0.2">
      <c r="A50" s="529" t="s">
        <v>15</v>
      </c>
      <c r="B50" s="529" t="s">
        <v>418</v>
      </c>
      <c r="C50" s="529" t="s">
        <v>17</v>
      </c>
      <c r="D50" s="529" t="s">
        <v>417</v>
      </c>
    </row>
    <row r="51" spans="1:4" x14ac:dyDescent="0.2">
      <c r="A51" s="522" t="s">
        <v>259</v>
      </c>
      <c r="B51" s="521" t="s">
        <v>210</v>
      </c>
      <c r="C51" s="534">
        <v>9.3749999999999997E-4</v>
      </c>
      <c r="D51" s="521">
        <v>1</v>
      </c>
    </row>
    <row r="52" spans="1:4" x14ac:dyDescent="0.2">
      <c r="A52" s="522" t="s">
        <v>265</v>
      </c>
      <c r="B52" s="521" t="s">
        <v>224</v>
      </c>
      <c r="C52" s="534">
        <v>9.4988425925925915E-4</v>
      </c>
      <c r="D52" s="521">
        <v>2</v>
      </c>
    </row>
    <row r="53" spans="1:4" x14ac:dyDescent="0.2">
      <c r="A53" s="522" t="s">
        <v>298</v>
      </c>
      <c r="B53" s="521" t="s">
        <v>214</v>
      </c>
      <c r="C53" s="534">
        <v>9.7499999999999996E-4</v>
      </c>
      <c r="D53" s="521">
        <v>3</v>
      </c>
    </row>
  </sheetData>
  <sheetProtection sheet="1" objects="1" scenarios="1"/>
  <mergeCells count="13">
    <mergeCell ref="A37:D37"/>
    <mergeCell ref="A43:D43"/>
    <mergeCell ref="A49:D49"/>
    <mergeCell ref="G4:J4"/>
    <mergeCell ref="G10:J10"/>
    <mergeCell ref="G17:J17"/>
    <mergeCell ref="G24:J24"/>
    <mergeCell ref="A31:D31"/>
    <mergeCell ref="A1:D1"/>
    <mergeCell ref="A7:D7"/>
    <mergeCell ref="A13:D13"/>
    <mergeCell ref="A19:D19"/>
    <mergeCell ref="A25:D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Y36"/>
  <sheetViews>
    <sheetView zoomScale="95" zoomScaleNormal="95" zoomScalePageLayoutView="108" workbookViewId="0">
      <selection activeCell="P1" sqref="P1:Q1048576"/>
    </sheetView>
  </sheetViews>
  <sheetFormatPr baseColWidth="10" defaultColWidth="69" defaultRowHeight="15" customHeight="1" x14ac:dyDescent="0.2"/>
  <cols>
    <col min="1" max="1" width="40.5" style="243" customWidth="1"/>
    <col min="2" max="2" width="10.33203125" style="245" bestFit="1" customWidth="1"/>
    <col min="3" max="3" width="6.5" style="245" customWidth="1"/>
    <col min="4" max="4" width="18.1640625" style="243" bestFit="1" customWidth="1"/>
    <col min="5" max="5" width="17.6640625" style="243" bestFit="1" customWidth="1"/>
    <col min="6" max="6" width="6.6640625" style="245" customWidth="1"/>
    <col min="7" max="7" width="25.6640625" style="243" customWidth="1"/>
    <col min="8" max="8" width="25.1640625" style="243" customWidth="1"/>
    <col min="9" max="9" width="6.83203125" style="245" customWidth="1"/>
    <col min="10" max="10" width="20.1640625" style="243" bestFit="1" customWidth="1"/>
    <col min="11" max="11" width="21.33203125" style="243" bestFit="1" customWidth="1"/>
    <col min="12" max="12" width="5.83203125" style="245" customWidth="1"/>
    <col min="13" max="13" width="17.1640625" style="243" bestFit="1" customWidth="1"/>
    <col min="14" max="14" width="16.6640625" style="243" bestFit="1" customWidth="1"/>
    <col min="15" max="15" width="7.5" style="245" customWidth="1"/>
    <col min="16" max="16" width="16.33203125" style="245" bestFit="1" customWidth="1"/>
    <col min="17" max="17" width="15.83203125" style="243" bestFit="1" customWidth="1"/>
    <col min="18" max="18" width="4.83203125" style="243" bestFit="1" customWidth="1"/>
    <col min="19" max="19" width="7.33203125" style="243" bestFit="1" customWidth="1"/>
    <col min="20" max="20" width="2.33203125" style="243" bestFit="1" customWidth="1"/>
    <col min="21" max="21" width="5.6640625" style="243" bestFit="1" customWidth="1"/>
    <col min="22" max="16384" width="69" style="243"/>
  </cols>
  <sheetData>
    <row r="1" spans="1:25" x14ac:dyDescent="0.2">
      <c r="A1" s="297" t="s">
        <v>8</v>
      </c>
      <c r="B1" s="247" t="s">
        <v>9</v>
      </c>
      <c r="C1" s="272" t="s">
        <v>3</v>
      </c>
      <c r="D1" s="377" t="s">
        <v>4</v>
      </c>
      <c r="E1" s="377" t="s">
        <v>5</v>
      </c>
      <c r="F1" s="271" t="s">
        <v>249</v>
      </c>
      <c r="G1" s="378" t="s">
        <v>352</v>
      </c>
      <c r="H1" s="378" t="s">
        <v>353</v>
      </c>
      <c r="I1" s="270" t="s">
        <v>250</v>
      </c>
      <c r="J1" s="379" t="s">
        <v>354</v>
      </c>
      <c r="K1" s="379" t="s">
        <v>355</v>
      </c>
      <c r="L1" s="273" t="s">
        <v>251</v>
      </c>
      <c r="M1" s="380" t="s">
        <v>10</v>
      </c>
      <c r="N1" s="380" t="s">
        <v>11</v>
      </c>
      <c r="O1" s="274" t="s">
        <v>252</v>
      </c>
      <c r="P1" s="381" t="s">
        <v>6</v>
      </c>
      <c r="Q1" s="382" t="s">
        <v>7</v>
      </c>
      <c r="R1" s="282"/>
      <c r="S1" s="282"/>
      <c r="T1" s="282"/>
      <c r="U1" s="282"/>
      <c r="V1" s="282"/>
      <c r="W1" s="282"/>
      <c r="X1" s="282"/>
      <c r="Y1" s="282"/>
    </row>
    <row r="2" spans="1:25" ht="15" customHeight="1" x14ac:dyDescent="0.2">
      <c r="A2" s="282" t="s">
        <v>219</v>
      </c>
      <c r="B2" s="285">
        <v>2</v>
      </c>
      <c r="C2" s="392"/>
      <c r="D2" s="286">
        <v>100</v>
      </c>
      <c r="E2" s="393">
        <v>1.7078703703703704E-3</v>
      </c>
      <c r="F2" s="394"/>
      <c r="G2" s="283">
        <v>100</v>
      </c>
      <c r="H2" s="395">
        <v>5.6648148148148144E-3</v>
      </c>
      <c r="I2" s="384">
        <v>1</v>
      </c>
      <c r="J2" s="289">
        <v>100</v>
      </c>
      <c r="K2" s="411">
        <v>6.3585648148148152E-3</v>
      </c>
      <c r="L2" s="397">
        <v>3</v>
      </c>
      <c r="M2" s="415">
        <v>100</v>
      </c>
      <c r="N2" s="399">
        <v>2.6612268518518521E-3</v>
      </c>
      <c r="O2" s="400">
        <v>1</v>
      </c>
      <c r="P2" s="401">
        <f>Table4[[#This Row],[Hurt Man Score]]+Table4[[#This Row],[Transformer Changeout Score]]+Table4[[#This Row],[Underarm Switch Score]]+Table4[[#This Row],[Mystery Score]]</f>
        <v>400</v>
      </c>
      <c r="Q2" s="402">
        <f>Table4[[#This Row],[Hurt Man Time]]+Table4[[#This Row],[Transformer Changeout Time]]+Table4[[#This Row],[Underarm Switch Time]]+Table4[[#This Row],[Mystery Time]]</f>
        <v>1.6392476851851853E-2</v>
      </c>
      <c r="R2" s="282"/>
      <c r="S2" s="282"/>
      <c r="T2" s="282"/>
      <c r="U2" s="282"/>
      <c r="V2" s="282"/>
      <c r="W2" s="282"/>
      <c r="X2" s="282"/>
      <c r="Y2" s="282"/>
    </row>
    <row r="3" spans="1:25" ht="15" customHeight="1" x14ac:dyDescent="0.2">
      <c r="A3" s="298" t="s">
        <v>347</v>
      </c>
      <c r="B3" s="285">
        <v>24</v>
      </c>
      <c r="C3" s="259"/>
      <c r="D3" s="286">
        <v>100</v>
      </c>
      <c r="E3" s="287">
        <v>1.8152777777777779E-3</v>
      </c>
      <c r="F3" s="263">
        <v>1</v>
      </c>
      <c r="G3" s="283">
        <v>100</v>
      </c>
      <c r="H3" s="288">
        <v>4.7984953703703705E-3</v>
      </c>
      <c r="I3" s="260">
        <v>2</v>
      </c>
      <c r="J3" s="292">
        <v>100</v>
      </c>
      <c r="K3" s="290">
        <v>6.8120370370370366E-3</v>
      </c>
      <c r="L3" s="300"/>
      <c r="M3" s="294">
        <v>100</v>
      </c>
      <c r="N3" s="291">
        <v>3.0052083333333333E-3</v>
      </c>
      <c r="O3" s="262">
        <v>2</v>
      </c>
      <c r="P3" s="249">
        <f>Table4[[#This Row],[Hurt Man Score]]+Table4[[#This Row],[Transformer Changeout Score]]+Table4[[#This Row],[Underarm Switch Score]]+Table4[[#This Row],[Mystery Score]]</f>
        <v>400</v>
      </c>
      <c r="Q3" s="299">
        <f>Table4[[#This Row],[Hurt Man Time]]+Table4[[#This Row],[Transformer Changeout Time]]+Table4[[#This Row],[Underarm Switch Time]]+Table4[[#This Row],[Mystery Time]]</f>
        <v>1.6431018518518518E-2</v>
      </c>
      <c r="R3" s="282"/>
      <c r="S3" s="282"/>
      <c r="T3" s="282"/>
      <c r="U3" s="282"/>
      <c r="V3" s="282"/>
      <c r="W3" s="282"/>
      <c r="X3" s="282"/>
      <c r="Y3" s="282"/>
    </row>
    <row r="4" spans="1:25" ht="15" customHeight="1" x14ac:dyDescent="0.2">
      <c r="A4" s="298" t="s">
        <v>280</v>
      </c>
      <c r="B4" s="285">
        <v>19</v>
      </c>
      <c r="C4" s="392"/>
      <c r="D4" s="286">
        <v>100</v>
      </c>
      <c r="E4" s="393">
        <v>2.0613425925925925E-3</v>
      </c>
      <c r="F4" s="394"/>
      <c r="G4" s="283">
        <v>100</v>
      </c>
      <c r="H4" s="395">
        <v>5.7804398148148146E-3</v>
      </c>
      <c r="I4" s="384"/>
      <c r="J4" s="289">
        <v>100</v>
      </c>
      <c r="K4" s="411">
        <v>7.5527777777777772E-3</v>
      </c>
      <c r="L4" s="397"/>
      <c r="M4" s="415">
        <v>100</v>
      </c>
      <c r="N4" s="399">
        <v>2.6935185185185187E-3</v>
      </c>
      <c r="O4" s="400">
        <v>3</v>
      </c>
      <c r="P4" s="401">
        <f>Table4[[#This Row],[Hurt Man Score]]+Table4[[#This Row],[Transformer Changeout Score]]+Table4[[#This Row],[Underarm Switch Score]]+Table4[[#This Row],[Mystery Score]]</f>
        <v>400</v>
      </c>
      <c r="Q4" s="402">
        <f>Table4[[#This Row],[Hurt Man Time]]+Table4[[#This Row],[Transformer Changeout Time]]+Table4[[#This Row],[Underarm Switch Time]]+Table4[[#This Row],[Mystery Time]]</f>
        <v>1.8088078703703703E-2</v>
      </c>
      <c r="R4" s="282"/>
      <c r="S4" s="282"/>
      <c r="T4" s="282"/>
      <c r="U4" s="282"/>
      <c r="V4" s="282"/>
      <c r="W4" s="282"/>
      <c r="X4" s="282"/>
      <c r="Y4" s="282"/>
    </row>
    <row r="5" spans="1:25" x14ac:dyDescent="0.2">
      <c r="A5" s="298" t="s">
        <v>288</v>
      </c>
      <c r="B5" s="285">
        <v>3</v>
      </c>
      <c r="C5" s="257"/>
      <c r="D5" s="286">
        <v>100</v>
      </c>
      <c r="E5" s="287">
        <v>2.0587962962962964E-3</v>
      </c>
      <c r="F5" s="251">
        <v>3</v>
      </c>
      <c r="G5" s="283">
        <v>100</v>
      </c>
      <c r="H5" s="288">
        <v>5.0549768518518522E-3</v>
      </c>
      <c r="I5" s="253"/>
      <c r="J5" s="292">
        <v>100</v>
      </c>
      <c r="K5" s="290">
        <v>7.8928240740740747E-3</v>
      </c>
      <c r="L5" s="300"/>
      <c r="M5" s="294">
        <v>100</v>
      </c>
      <c r="N5" s="291">
        <v>3.4541666666666666E-3</v>
      </c>
      <c r="O5" s="255"/>
      <c r="P5" s="249">
        <f>Table4[[#This Row],[Hurt Man Score]]+Table4[[#This Row],[Transformer Changeout Score]]+Table4[[#This Row],[Underarm Switch Score]]+Table4[[#This Row],[Mystery Score]]</f>
        <v>400</v>
      </c>
      <c r="Q5" s="299">
        <f>Table4[[#This Row],[Hurt Man Time]]+Table4[[#This Row],[Transformer Changeout Time]]+Table4[[#This Row],[Underarm Switch Time]]+Table4[[#This Row],[Mystery Time]]</f>
        <v>1.8460763888888891E-2</v>
      </c>
      <c r="R5" s="282"/>
      <c r="S5" s="282"/>
      <c r="T5" s="282"/>
      <c r="U5" s="282"/>
      <c r="V5" s="282"/>
      <c r="W5" s="282"/>
      <c r="X5" s="282"/>
      <c r="Y5" s="282"/>
    </row>
    <row r="6" spans="1:25" ht="15" customHeight="1" x14ac:dyDescent="0.2">
      <c r="A6" s="298" t="s">
        <v>286</v>
      </c>
      <c r="B6" s="285">
        <v>22</v>
      </c>
      <c r="C6" s="259">
        <v>1</v>
      </c>
      <c r="D6" s="286">
        <v>100</v>
      </c>
      <c r="E6" s="287">
        <v>1.5288194444444444E-3</v>
      </c>
      <c r="F6" s="263"/>
      <c r="G6" s="283">
        <v>100</v>
      </c>
      <c r="H6" s="288">
        <v>5.905671296296296E-3</v>
      </c>
      <c r="I6" s="260"/>
      <c r="J6" s="289">
        <v>100</v>
      </c>
      <c r="K6" s="290">
        <v>8.3481481481481479E-3</v>
      </c>
      <c r="L6" s="300"/>
      <c r="M6" s="294">
        <v>100</v>
      </c>
      <c r="N6" s="291">
        <v>3.0005787037037037E-3</v>
      </c>
      <c r="O6" s="262"/>
      <c r="P6" s="249">
        <f>Table4[[#This Row],[Hurt Man Score]]+Table4[[#This Row],[Transformer Changeout Score]]+Table4[[#This Row],[Underarm Switch Score]]+Table4[[#This Row],[Mystery Score]]</f>
        <v>400</v>
      </c>
      <c r="Q6" s="299">
        <f>Table4[[#This Row],[Hurt Man Time]]+Table4[[#This Row],[Transformer Changeout Time]]+Table4[[#This Row],[Underarm Switch Time]]+Table4[[#This Row],[Mystery Time]]</f>
        <v>1.8783217592592591E-2</v>
      </c>
      <c r="R6" s="282"/>
      <c r="S6" s="282"/>
      <c r="T6" s="282"/>
      <c r="U6" s="282"/>
      <c r="V6" s="282"/>
      <c r="W6" s="282"/>
      <c r="X6" s="282"/>
      <c r="Y6" s="282"/>
    </row>
    <row r="7" spans="1:25" x14ac:dyDescent="0.2">
      <c r="A7" s="298" t="s">
        <v>346</v>
      </c>
      <c r="B7" s="285">
        <v>20</v>
      </c>
      <c r="C7" s="257">
        <v>3</v>
      </c>
      <c r="D7" s="286">
        <v>100</v>
      </c>
      <c r="E7" s="287">
        <v>1.6877314814814815E-3</v>
      </c>
      <c r="F7" s="251">
        <v>2</v>
      </c>
      <c r="G7" s="283">
        <v>100</v>
      </c>
      <c r="H7" s="288">
        <v>4.8260416666666668E-3</v>
      </c>
      <c r="I7" s="253"/>
      <c r="J7" s="292">
        <v>98</v>
      </c>
      <c r="K7" s="290">
        <v>7.6753472222222223E-3</v>
      </c>
      <c r="L7" s="300"/>
      <c r="M7" s="294">
        <v>98</v>
      </c>
      <c r="N7" s="291">
        <v>2.2251157407407406E-3</v>
      </c>
      <c r="O7" s="255"/>
      <c r="P7" s="249">
        <f>Table4[[#This Row],[Hurt Man Score]]+Table4[[#This Row],[Transformer Changeout Score]]+Table4[[#This Row],[Underarm Switch Score]]+Table4[[#This Row],[Mystery Score]]</f>
        <v>396</v>
      </c>
      <c r="Q7" s="299">
        <f>Table4[[#This Row],[Hurt Man Time]]+Table4[[#This Row],[Transformer Changeout Time]]+Table4[[#This Row],[Underarm Switch Time]]+Table4[[#This Row],[Mystery Time]]</f>
        <v>1.6414236111111112E-2</v>
      </c>
      <c r="R7" s="282"/>
      <c r="S7" s="282"/>
      <c r="T7" s="282"/>
      <c r="U7" s="282"/>
      <c r="V7" s="282"/>
      <c r="W7" s="282"/>
      <c r="X7" s="282"/>
      <c r="Y7" s="282"/>
    </row>
    <row r="8" spans="1:25" ht="15" customHeight="1" x14ac:dyDescent="0.2">
      <c r="A8" s="298" t="s">
        <v>212</v>
      </c>
      <c r="B8" s="285">
        <v>14</v>
      </c>
      <c r="C8" s="257"/>
      <c r="D8" s="286">
        <v>98</v>
      </c>
      <c r="E8" s="287">
        <v>2.6927083333333334E-3</v>
      </c>
      <c r="F8" s="251"/>
      <c r="G8" s="283">
        <v>100</v>
      </c>
      <c r="H8" s="505">
        <v>5.3331018518518519E-3</v>
      </c>
      <c r="I8" s="253">
        <v>3</v>
      </c>
      <c r="J8" s="289">
        <v>100</v>
      </c>
      <c r="K8" s="290">
        <v>7.535416666666666E-3</v>
      </c>
      <c r="L8" s="300">
        <v>1</v>
      </c>
      <c r="M8" s="294">
        <v>100</v>
      </c>
      <c r="N8" s="291">
        <v>2.3484953703703701E-3</v>
      </c>
      <c r="O8" s="255"/>
      <c r="P8" s="249">
        <f>Table4[[#This Row],[Hurt Man Score]]+Table4[[#This Row],[Transformer Changeout Score]]+Table4[[#This Row],[Underarm Switch Score]]+Table4[[#This Row],[Mystery Score]]</f>
        <v>398</v>
      </c>
      <c r="Q8" s="299">
        <f>Table4[[#This Row],[Hurt Man Time]]+Table4[[#This Row],[Transformer Changeout Time]]+Table4[[#This Row],[Underarm Switch Time]]+Table4[[#This Row],[Mystery Time]]</f>
        <v>1.7909722222222219E-2</v>
      </c>
      <c r="R8" s="282"/>
      <c r="S8" s="282"/>
      <c r="T8" s="282"/>
      <c r="U8" s="282"/>
      <c r="V8" s="282"/>
      <c r="W8" s="282"/>
      <c r="X8" s="282"/>
      <c r="Y8" s="282"/>
    </row>
    <row r="9" spans="1:25" ht="15" customHeight="1" x14ac:dyDescent="0.2">
      <c r="A9" s="298" t="s">
        <v>200</v>
      </c>
      <c r="B9" s="285">
        <v>4</v>
      </c>
      <c r="C9" s="392"/>
      <c r="D9" s="286">
        <v>100</v>
      </c>
      <c r="E9" s="393">
        <v>2.0123842592592593E-3</v>
      </c>
      <c r="F9" s="394"/>
      <c r="G9" s="283">
        <v>100</v>
      </c>
      <c r="H9" s="395">
        <v>5.9899305555555556E-3</v>
      </c>
      <c r="I9" s="384"/>
      <c r="J9" s="292">
        <v>96</v>
      </c>
      <c r="K9" s="411">
        <v>7.2150462962962967E-3</v>
      </c>
      <c r="L9" s="397"/>
      <c r="M9" s="415">
        <v>100</v>
      </c>
      <c r="N9" s="399">
        <v>2.7781250000000002E-3</v>
      </c>
      <c r="O9" s="400"/>
      <c r="P9" s="401">
        <f>Table4[[#This Row],[Hurt Man Score]]+Table4[[#This Row],[Transformer Changeout Score]]+Table4[[#This Row],[Underarm Switch Score]]+Table4[[#This Row],[Mystery Score]]</f>
        <v>396</v>
      </c>
      <c r="Q9" s="402">
        <f>Table4[[#This Row],[Hurt Man Time]]+Table4[[#This Row],[Transformer Changeout Time]]+Table4[[#This Row],[Underarm Switch Time]]+Table4[[#This Row],[Mystery Time]]</f>
        <v>1.7995486111111111E-2</v>
      </c>
      <c r="R9" s="282"/>
      <c r="S9" s="282"/>
      <c r="T9" s="282"/>
      <c r="U9" s="282"/>
      <c r="V9" s="282"/>
      <c r="W9" s="282"/>
      <c r="X9" s="282"/>
      <c r="Y9" s="282"/>
    </row>
    <row r="10" spans="1:25" x14ac:dyDescent="0.2">
      <c r="A10" s="298" t="s">
        <v>285</v>
      </c>
      <c r="B10" s="285">
        <v>28</v>
      </c>
      <c r="C10" s="257">
        <v>2</v>
      </c>
      <c r="D10" s="286">
        <v>100</v>
      </c>
      <c r="E10" s="287">
        <v>1.6258101851851852E-3</v>
      </c>
      <c r="F10" s="251"/>
      <c r="G10" s="283">
        <v>100</v>
      </c>
      <c r="H10" s="288">
        <v>6.7187499999999999E-3</v>
      </c>
      <c r="I10" s="253"/>
      <c r="J10" s="289">
        <v>98</v>
      </c>
      <c r="K10" s="290">
        <v>7.4251157407407408E-3</v>
      </c>
      <c r="L10" s="300"/>
      <c r="M10" s="294">
        <v>100</v>
      </c>
      <c r="N10" s="291">
        <v>2.9499999999999999E-3</v>
      </c>
      <c r="O10" s="255"/>
      <c r="P10" s="249">
        <f>Table4[[#This Row],[Hurt Man Score]]+Table4[[#This Row],[Transformer Changeout Score]]+Table4[[#This Row],[Underarm Switch Score]]+Table4[[#This Row],[Mystery Score]]</f>
        <v>398</v>
      </c>
      <c r="Q10" s="299">
        <f>Table4[[#This Row],[Hurt Man Time]]+Table4[[#This Row],[Transformer Changeout Time]]+Table4[[#This Row],[Underarm Switch Time]]+Table4[[#This Row],[Mystery Time]]</f>
        <v>1.8719675925925928E-2</v>
      </c>
      <c r="R10" s="282"/>
      <c r="S10" s="282"/>
      <c r="T10" s="282"/>
      <c r="U10" s="282"/>
      <c r="V10" s="282"/>
      <c r="W10" s="282"/>
      <c r="X10" s="282"/>
      <c r="Y10" s="282"/>
    </row>
    <row r="11" spans="1:25" ht="15" customHeight="1" x14ac:dyDescent="0.2">
      <c r="A11" s="298" t="s">
        <v>207</v>
      </c>
      <c r="B11" s="285">
        <v>9</v>
      </c>
      <c r="C11" s="259"/>
      <c r="D11" s="286">
        <v>100</v>
      </c>
      <c r="E11" s="287">
        <v>1.7310185185185185E-3</v>
      </c>
      <c r="F11" s="263"/>
      <c r="G11" s="283">
        <v>100</v>
      </c>
      <c r="H11" s="288">
        <v>6.2615740740740739E-3</v>
      </c>
      <c r="I11" s="260"/>
      <c r="J11" s="292">
        <v>100</v>
      </c>
      <c r="K11" s="290">
        <v>8.4497685185185179E-3</v>
      </c>
      <c r="L11" s="300"/>
      <c r="M11" s="294">
        <v>98</v>
      </c>
      <c r="N11" s="291">
        <v>3.3500000000000001E-3</v>
      </c>
      <c r="O11" s="262"/>
      <c r="P11" s="249">
        <f>Table4[[#This Row],[Hurt Man Score]]+Table4[[#This Row],[Transformer Changeout Score]]+Table4[[#This Row],[Underarm Switch Score]]+Table4[[#This Row],[Mystery Score]]</f>
        <v>398</v>
      </c>
      <c r="Q11" s="299">
        <f>Table4[[#This Row],[Hurt Man Time]]+Table4[[#This Row],[Transformer Changeout Time]]+Table4[[#This Row],[Underarm Switch Time]]+Table4[[#This Row],[Mystery Time]]</f>
        <v>1.9792361111111108E-2</v>
      </c>
      <c r="R11" s="282"/>
      <c r="S11" s="282"/>
      <c r="T11" s="282"/>
      <c r="U11" s="282"/>
      <c r="V11" s="282"/>
      <c r="W11" s="282"/>
      <c r="X11" s="282"/>
      <c r="Y11" s="282"/>
    </row>
    <row r="12" spans="1:25" ht="15" customHeight="1" x14ac:dyDescent="0.2">
      <c r="A12" s="298" t="s">
        <v>217</v>
      </c>
      <c r="B12" s="285">
        <v>30</v>
      </c>
      <c r="C12" s="259"/>
      <c r="D12" s="286">
        <v>100</v>
      </c>
      <c r="E12" s="287">
        <v>1.9155092592592592E-3</v>
      </c>
      <c r="F12" s="263"/>
      <c r="G12" s="283">
        <v>100</v>
      </c>
      <c r="H12" s="288">
        <v>5.9334490740740736E-3</v>
      </c>
      <c r="I12" s="260"/>
      <c r="J12" s="289">
        <v>100</v>
      </c>
      <c r="K12" s="290">
        <v>8.8631944444444444E-3</v>
      </c>
      <c r="L12" s="300"/>
      <c r="M12" s="294">
        <v>100</v>
      </c>
      <c r="N12" s="291">
        <v>3.2791666666666668E-3</v>
      </c>
      <c r="O12" s="262"/>
      <c r="P12" s="249">
        <f>Table4[[#This Row],[Hurt Man Score]]+Table4[[#This Row],[Transformer Changeout Score]]+Table4[[#This Row],[Underarm Switch Score]]+Table4[[#This Row],[Mystery Score]]</f>
        <v>400</v>
      </c>
      <c r="Q12" s="299">
        <f>Table4[[#This Row],[Hurt Man Time]]+Table4[[#This Row],[Transformer Changeout Time]]+Table4[[#This Row],[Underarm Switch Time]]+Table4[[#This Row],[Mystery Time]]</f>
        <v>1.9991319444444444E-2</v>
      </c>
      <c r="R12" s="282"/>
      <c r="S12" s="282"/>
      <c r="T12" s="282"/>
      <c r="U12" s="282"/>
      <c r="V12" s="282"/>
      <c r="W12" s="282"/>
      <c r="X12" s="282"/>
      <c r="Y12" s="282"/>
    </row>
    <row r="13" spans="1:25" x14ac:dyDescent="0.2">
      <c r="A13" s="540" t="s">
        <v>268</v>
      </c>
      <c r="B13" s="285">
        <v>31</v>
      </c>
      <c r="C13" s="392"/>
      <c r="D13" s="286">
        <v>100</v>
      </c>
      <c r="E13" s="393">
        <v>1.8399305555555556E-3</v>
      </c>
      <c r="F13" s="394"/>
      <c r="G13" s="283">
        <v>100</v>
      </c>
      <c r="H13" s="395">
        <v>6.6644675925925916E-3</v>
      </c>
      <c r="I13" s="384"/>
      <c r="J13" s="292">
        <v>100</v>
      </c>
      <c r="K13" s="504">
        <v>8.5243055555555558E-3</v>
      </c>
      <c r="L13" s="397"/>
      <c r="M13" s="415">
        <v>100</v>
      </c>
      <c r="N13" s="399">
        <v>2.972685185185185E-3</v>
      </c>
      <c r="O13" s="400"/>
      <c r="P13" s="401">
        <f>Table4[[#This Row],[Hurt Man Score]]+Table4[[#This Row],[Transformer Changeout Score]]+Table4[[#This Row],[Underarm Switch Score]]+Table4[[#This Row],[Mystery Score]]</f>
        <v>400</v>
      </c>
      <c r="Q13" s="402">
        <f>Table4[[#This Row],[Hurt Man Time]]+Table4[[#This Row],[Transformer Changeout Time]]+Table4[[#This Row],[Underarm Switch Time]]+Table4[[#This Row],[Mystery Time]]</f>
        <v>2.0001388888888888E-2</v>
      </c>
      <c r="R13" s="282"/>
      <c r="S13" s="282"/>
      <c r="T13" s="282"/>
      <c r="U13" s="282"/>
      <c r="V13" s="282"/>
      <c r="W13" s="282"/>
      <c r="X13" s="282"/>
      <c r="Y13" s="282"/>
    </row>
    <row r="14" spans="1:25" x14ac:dyDescent="0.2">
      <c r="A14" s="298" t="s">
        <v>226</v>
      </c>
      <c r="B14" s="285">
        <v>29</v>
      </c>
      <c r="C14" s="392"/>
      <c r="D14" s="286">
        <v>100</v>
      </c>
      <c r="E14" s="393">
        <v>2.0290509259259259E-3</v>
      </c>
      <c r="F14" s="394"/>
      <c r="G14" s="283">
        <v>100</v>
      </c>
      <c r="H14" s="395">
        <v>5.8174768518518515E-3</v>
      </c>
      <c r="I14" s="384"/>
      <c r="J14" s="289">
        <v>100</v>
      </c>
      <c r="K14" s="411">
        <v>1.0276736111111111E-2</v>
      </c>
      <c r="L14" s="397"/>
      <c r="M14" s="415">
        <v>100</v>
      </c>
      <c r="N14" s="399">
        <v>2.7817129629629628E-3</v>
      </c>
      <c r="O14" s="400"/>
      <c r="P14" s="401">
        <f>Table4[[#This Row],[Hurt Man Score]]+Table4[[#This Row],[Transformer Changeout Score]]+Table4[[#This Row],[Underarm Switch Score]]+Table4[[#This Row],[Mystery Score]]</f>
        <v>400</v>
      </c>
      <c r="Q14" s="402">
        <f>Table4[[#This Row],[Hurt Man Time]]+Table4[[#This Row],[Transformer Changeout Time]]+Table4[[#This Row],[Underarm Switch Time]]+Table4[[#This Row],[Mystery Time]]</f>
        <v>2.0904976851851848E-2</v>
      </c>
      <c r="R14" s="282"/>
      <c r="S14" s="282"/>
      <c r="T14" s="282"/>
      <c r="U14" s="282"/>
      <c r="V14" s="282"/>
      <c r="W14" s="282"/>
      <c r="X14" s="282"/>
      <c r="Y14" s="282"/>
    </row>
    <row r="15" spans="1:25" x14ac:dyDescent="0.2">
      <c r="A15" s="298" t="s">
        <v>214</v>
      </c>
      <c r="B15" s="285">
        <v>1</v>
      </c>
      <c r="C15" s="257"/>
      <c r="D15" s="286">
        <v>100</v>
      </c>
      <c r="E15" s="287">
        <v>1.9121527777777778E-3</v>
      </c>
      <c r="F15" s="251"/>
      <c r="G15" s="283">
        <v>100</v>
      </c>
      <c r="H15" s="288">
        <v>7.1820601851851846E-3</v>
      </c>
      <c r="I15" s="253"/>
      <c r="J15" s="292">
        <v>100</v>
      </c>
      <c r="K15" s="290">
        <v>9.8835648148148155E-3</v>
      </c>
      <c r="L15" s="300"/>
      <c r="M15" s="294">
        <v>100</v>
      </c>
      <c r="N15" s="291">
        <v>2.6844907407407408E-3</v>
      </c>
      <c r="O15" s="255"/>
      <c r="P15" s="249">
        <f>Table4[[#This Row],[Hurt Man Score]]+Table4[[#This Row],[Transformer Changeout Score]]+Table4[[#This Row],[Underarm Switch Score]]+Table4[[#This Row],[Mystery Score]]</f>
        <v>400</v>
      </c>
      <c r="Q15" s="299">
        <f>Table4[[#This Row],[Hurt Man Time]]+Table4[[#This Row],[Transformer Changeout Time]]+Table4[[#This Row],[Underarm Switch Time]]+Table4[[#This Row],[Mystery Time]]</f>
        <v>2.1662268518518518E-2</v>
      </c>
      <c r="R15" s="282"/>
      <c r="S15" s="282"/>
      <c r="T15" s="282"/>
      <c r="U15" s="282"/>
      <c r="V15" s="282"/>
      <c r="W15" s="282"/>
      <c r="X15" s="282"/>
      <c r="Y15" s="282"/>
    </row>
    <row r="16" spans="1:25" x14ac:dyDescent="0.2">
      <c r="A16" s="298" t="s">
        <v>218</v>
      </c>
      <c r="B16" s="285">
        <v>13</v>
      </c>
      <c r="C16" s="392"/>
      <c r="D16" s="286">
        <v>100</v>
      </c>
      <c r="E16" s="393">
        <v>2.035185185185185E-3</v>
      </c>
      <c r="F16" s="394"/>
      <c r="G16" s="283">
        <v>100</v>
      </c>
      <c r="H16" s="503">
        <v>7.9271990740740744E-3</v>
      </c>
      <c r="I16" s="384"/>
      <c r="J16" s="289">
        <v>98</v>
      </c>
      <c r="K16" s="411">
        <v>8.8422453703703701E-3</v>
      </c>
      <c r="L16" s="397"/>
      <c r="M16" s="415">
        <v>98</v>
      </c>
      <c r="N16" s="399">
        <v>2.8652777777777778E-3</v>
      </c>
      <c r="O16" s="400"/>
      <c r="P16" s="401">
        <f>Table4[[#This Row],[Hurt Man Score]]+Table4[[#This Row],[Transformer Changeout Score]]+Table4[[#This Row],[Underarm Switch Score]]+Table4[[#This Row],[Mystery Score]]</f>
        <v>396</v>
      </c>
      <c r="Q16" s="402">
        <f>Table4[[#This Row],[Hurt Man Time]]+Table4[[#This Row],[Transformer Changeout Time]]+Table4[[#This Row],[Underarm Switch Time]]+Table4[[#This Row],[Mystery Time]]</f>
        <v>2.1669907407407409E-2</v>
      </c>
      <c r="R16" s="282"/>
      <c r="S16" s="282"/>
      <c r="T16" s="282"/>
      <c r="U16" s="282"/>
      <c r="V16" s="282"/>
      <c r="W16" s="282"/>
      <c r="X16" s="282"/>
      <c r="Y16" s="282"/>
    </row>
    <row r="17" spans="1:25" x14ac:dyDescent="0.2">
      <c r="A17" s="298" t="s">
        <v>287</v>
      </c>
      <c r="B17" s="285">
        <v>26</v>
      </c>
      <c r="C17" s="259"/>
      <c r="D17" s="286">
        <v>100</v>
      </c>
      <c r="E17" s="287">
        <v>2.2894675925925925E-3</v>
      </c>
      <c r="F17" s="263"/>
      <c r="G17" s="283">
        <v>100</v>
      </c>
      <c r="H17" s="288">
        <v>7.0322916666666667E-3</v>
      </c>
      <c r="I17" s="260"/>
      <c r="J17" s="292">
        <v>100</v>
      </c>
      <c r="K17" s="290">
        <v>9.2491898148148143E-3</v>
      </c>
      <c r="L17" s="300"/>
      <c r="M17" s="294">
        <v>98</v>
      </c>
      <c r="N17" s="291">
        <v>3.3752314814814817E-3</v>
      </c>
      <c r="O17" s="262"/>
      <c r="P17" s="249">
        <f>Table4[[#This Row],[Hurt Man Score]]+Table4[[#This Row],[Transformer Changeout Score]]+Table4[[#This Row],[Underarm Switch Score]]+Table4[[#This Row],[Mystery Score]]</f>
        <v>398</v>
      </c>
      <c r="Q17" s="299">
        <f>Table4[[#This Row],[Hurt Man Time]]+Table4[[#This Row],[Transformer Changeout Time]]+Table4[[#This Row],[Underarm Switch Time]]+Table4[[#This Row],[Mystery Time]]</f>
        <v>2.1946180555555556E-2</v>
      </c>
      <c r="R17" s="282"/>
      <c r="S17" s="282"/>
      <c r="T17" s="282"/>
      <c r="U17" s="282"/>
      <c r="V17" s="282"/>
      <c r="W17" s="282"/>
      <c r="X17" s="282"/>
      <c r="Y17" s="282"/>
    </row>
    <row r="18" spans="1:25" x14ac:dyDescent="0.2">
      <c r="A18" s="298" t="s">
        <v>351</v>
      </c>
      <c r="B18" s="285">
        <v>17</v>
      </c>
      <c r="C18" s="257"/>
      <c r="D18" s="286">
        <v>100</v>
      </c>
      <c r="E18" s="287">
        <v>2.4721064814814814E-3</v>
      </c>
      <c r="F18" s="251"/>
      <c r="G18" s="283">
        <v>100</v>
      </c>
      <c r="H18" s="288">
        <v>6.8271990740740741E-3</v>
      </c>
      <c r="I18" s="253"/>
      <c r="J18" s="289">
        <v>98</v>
      </c>
      <c r="K18" s="290">
        <v>9.1406249999999994E-3</v>
      </c>
      <c r="L18" s="300"/>
      <c r="M18" s="294">
        <v>98</v>
      </c>
      <c r="N18" s="291">
        <v>3.7203703703703704E-3</v>
      </c>
      <c r="O18" s="255"/>
      <c r="P18" s="249">
        <f>Table4[[#This Row],[Hurt Man Score]]+Table4[[#This Row],[Transformer Changeout Score]]+Table4[[#This Row],[Underarm Switch Score]]+Table4[[#This Row],[Mystery Score]]</f>
        <v>396</v>
      </c>
      <c r="Q18" s="299">
        <f>Table4[[#This Row],[Hurt Man Time]]+Table4[[#This Row],[Transformer Changeout Time]]+Table4[[#This Row],[Underarm Switch Time]]+Table4[[#This Row],[Mystery Time]]</f>
        <v>2.2160300925925924E-2</v>
      </c>
      <c r="R18" s="282"/>
      <c r="S18" s="282"/>
      <c r="T18" s="282"/>
      <c r="U18" s="282"/>
      <c r="V18" s="282"/>
      <c r="W18" s="282"/>
      <c r="X18" s="282"/>
      <c r="Y18" s="282"/>
    </row>
    <row r="19" spans="1:25" x14ac:dyDescent="0.2">
      <c r="A19" s="403" t="s">
        <v>282</v>
      </c>
      <c r="B19" s="293">
        <v>15</v>
      </c>
      <c r="C19" s="259"/>
      <c r="D19" s="286">
        <v>100</v>
      </c>
      <c r="E19" s="287">
        <v>2.2714120370370371E-3</v>
      </c>
      <c r="F19" s="263"/>
      <c r="G19" s="283">
        <v>100</v>
      </c>
      <c r="H19" s="505">
        <v>8.6082175925925927E-3</v>
      </c>
      <c r="I19" s="260"/>
      <c r="J19" s="292">
        <v>100</v>
      </c>
      <c r="K19" s="290">
        <v>8.267824074074075E-3</v>
      </c>
      <c r="L19" s="300"/>
      <c r="M19" s="294">
        <v>100</v>
      </c>
      <c r="N19" s="291">
        <v>3.3630787037037036E-3</v>
      </c>
      <c r="O19" s="262"/>
      <c r="P19" s="249">
        <f>Table4[[#This Row],[Hurt Man Score]]+Table4[[#This Row],[Transformer Changeout Score]]+Table4[[#This Row],[Underarm Switch Score]]+Table4[[#This Row],[Mystery Score]]</f>
        <v>400</v>
      </c>
      <c r="Q19" s="299">
        <f>Table4[[#This Row],[Hurt Man Time]]+Table4[[#This Row],[Transformer Changeout Time]]+Table4[[#This Row],[Underarm Switch Time]]+Table4[[#This Row],[Mystery Time]]</f>
        <v>2.251053240740741E-2</v>
      </c>
      <c r="R19" s="282"/>
      <c r="S19" s="282"/>
      <c r="T19" s="282"/>
      <c r="U19" s="282"/>
      <c r="V19" s="282"/>
      <c r="W19" s="282"/>
      <c r="X19" s="282"/>
      <c r="Y19" s="282"/>
    </row>
    <row r="20" spans="1:25" x14ac:dyDescent="0.2">
      <c r="A20" s="298" t="s">
        <v>283</v>
      </c>
      <c r="B20" s="285">
        <v>27</v>
      </c>
      <c r="C20" s="392"/>
      <c r="D20" s="286">
        <v>100</v>
      </c>
      <c r="E20" s="393">
        <v>2.1725694444444444E-3</v>
      </c>
      <c r="F20" s="394"/>
      <c r="G20" s="283">
        <v>96</v>
      </c>
      <c r="H20" s="395">
        <v>8.3651620370370373E-3</v>
      </c>
      <c r="I20" s="384"/>
      <c r="J20" s="289">
        <v>100</v>
      </c>
      <c r="K20" s="411">
        <v>9.4119212962962967E-3</v>
      </c>
      <c r="L20" s="397"/>
      <c r="M20" s="415">
        <v>96</v>
      </c>
      <c r="N20" s="399">
        <v>2.7144675925925925E-3</v>
      </c>
      <c r="O20" s="400"/>
      <c r="P20" s="401">
        <f>Table4[[#This Row],[Hurt Man Score]]+Table4[[#This Row],[Transformer Changeout Score]]+Table4[[#This Row],[Underarm Switch Score]]+Table4[[#This Row],[Mystery Score]]</f>
        <v>392</v>
      </c>
      <c r="Q20" s="402">
        <f>Table4[[#This Row],[Hurt Man Time]]+Table4[[#This Row],[Transformer Changeout Time]]+Table4[[#This Row],[Underarm Switch Time]]+Table4[[#This Row],[Mystery Time]]</f>
        <v>2.2664120370370369E-2</v>
      </c>
      <c r="R20" s="282"/>
      <c r="S20" s="282"/>
      <c r="T20" s="282"/>
      <c r="U20" s="282"/>
      <c r="V20" s="282"/>
      <c r="W20" s="282"/>
      <c r="X20" s="282"/>
      <c r="Y20" s="282"/>
    </row>
    <row r="21" spans="1:25" x14ac:dyDescent="0.2">
      <c r="A21" s="298" t="s">
        <v>213</v>
      </c>
      <c r="B21" s="285">
        <v>18</v>
      </c>
      <c r="C21" s="257"/>
      <c r="D21" s="286">
        <v>100</v>
      </c>
      <c r="E21" s="287">
        <v>2.4981481481481482E-3</v>
      </c>
      <c r="F21" s="251"/>
      <c r="G21" s="283">
        <v>100</v>
      </c>
      <c r="H21" s="288">
        <v>7.0710648148148156E-3</v>
      </c>
      <c r="I21" s="253"/>
      <c r="J21" s="292">
        <v>100</v>
      </c>
      <c r="K21" s="290">
        <v>1.0274537037037037E-2</v>
      </c>
      <c r="L21" s="300"/>
      <c r="M21" s="294">
        <v>100</v>
      </c>
      <c r="N21" s="291">
        <v>3.1018518518518517E-3</v>
      </c>
      <c r="O21" s="255"/>
      <c r="P21" s="249">
        <f>Table4[[#This Row],[Hurt Man Score]]+Table4[[#This Row],[Transformer Changeout Score]]+Table4[[#This Row],[Underarm Switch Score]]+Table4[[#This Row],[Mystery Score]]</f>
        <v>400</v>
      </c>
      <c r="Q21" s="299">
        <f>Table4[[#This Row],[Hurt Man Time]]+Table4[[#This Row],[Transformer Changeout Time]]+Table4[[#This Row],[Underarm Switch Time]]+Table4[[#This Row],[Mystery Time]]</f>
        <v>2.2945601851851852E-2</v>
      </c>
      <c r="R21" s="282"/>
      <c r="S21" s="282"/>
      <c r="T21" s="282"/>
      <c r="U21" s="282"/>
      <c r="V21" s="282"/>
      <c r="W21" s="282"/>
      <c r="X21" s="282"/>
      <c r="Y21" s="282"/>
    </row>
    <row r="22" spans="1:25" x14ac:dyDescent="0.2">
      <c r="A22" s="298" t="s">
        <v>348</v>
      </c>
      <c r="B22" s="285">
        <v>5</v>
      </c>
      <c r="C22" s="392"/>
      <c r="D22" s="286">
        <v>100</v>
      </c>
      <c r="E22" s="393">
        <v>1.8417824074074074E-3</v>
      </c>
      <c r="F22" s="394"/>
      <c r="G22" s="283">
        <v>100</v>
      </c>
      <c r="H22" s="395">
        <v>7.2232638888888893E-3</v>
      </c>
      <c r="I22" s="384"/>
      <c r="J22" s="289">
        <v>98</v>
      </c>
      <c r="K22" s="411">
        <v>1.1328819444444443E-2</v>
      </c>
      <c r="L22" s="397"/>
      <c r="M22" s="415">
        <v>100</v>
      </c>
      <c r="N22" s="399">
        <v>2.8721064814814816E-3</v>
      </c>
      <c r="O22" s="400"/>
      <c r="P22" s="401">
        <f>Table4[[#This Row],[Hurt Man Score]]+Table4[[#This Row],[Transformer Changeout Score]]+Table4[[#This Row],[Underarm Switch Score]]+Table4[[#This Row],[Mystery Score]]</f>
        <v>398</v>
      </c>
      <c r="Q22" s="402">
        <f>Table4[[#This Row],[Hurt Man Time]]+Table4[[#This Row],[Transformer Changeout Time]]+Table4[[#This Row],[Underarm Switch Time]]+Table4[[#This Row],[Mystery Time]]</f>
        <v>2.3265972222222223E-2</v>
      </c>
      <c r="R22" s="282"/>
      <c r="S22" s="282"/>
      <c r="T22" s="282"/>
      <c r="U22" s="282"/>
      <c r="V22" s="282"/>
      <c r="W22" s="282"/>
      <c r="X22" s="282"/>
      <c r="Y22" s="282"/>
    </row>
    <row r="23" spans="1:25" x14ac:dyDescent="0.2">
      <c r="A23" s="298" t="s">
        <v>344</v>
      </c>
      <c r="B23" s="285">
        <v>37</v>
      </c>
      <c r="C23" s="259"/>
      <c r="D23" s="286">
        <v>100</v>
      </c>
      <c r="E23" s="287">
        <v>1.8261574074074074E-3</v>
      </c>
      <c r="F23" s="263"/>
      <c r="G23" s="283">
        <v>100</v>
      </c>
      <c r="H23" s="288">
        <v>8.9486111111111103E-3</v>
      </c>
      <c r="I23" s="260"/>
      <c r="J23" s="292">
        <v>100</v>
      </c>
      <c r="K23" s="290">
        <v>9.1564814814814807E-3</v>
      </c>
      <c r="L23" s="300"/>
      <c r="M23" s="294">
        <v>100</v>
      </c>
      <c r="N23" s="291">
        <v>3.7576388888888894E-3</v>
      </c>
      <c r="O23" s="262"/>
      <c r="P23" s="249">
        <f>Table4[[#This Row],[Hurt Man Score]]+Table4[[#This Row],[Transformer Changeout Score]]+Table4[[#This Row],[Underarm Switch Score]]+Table4[[#This Row],[Mystery Score]]</f>
        <v>400</v>
      </c>
      <c r="Q23" s="299">
        <f>Table4[[#This Row],[Hurt Man Time]]+Table4[[#This Row],[Transformer Changeout Time]]+Table4[[#This Row],[Underarm Switch Time]]+Table4[[#This Row],[Mystery Time]]</f>
        <v>2.3688888888888888E-2</v>
      </c>
      <c r="R23" s="282"/>
      <c r="S23" s="282"/>
      <c r="T23" s="282"/>
      <c r="U23" s="282"/>
      <c r="V23" s="282"/>
      <c r="W23" s="282"/>
      <c r="X23" s="282"/>
      <c r="Y23" s="282"/>
    </row>
    <row r="24" spans="1:25" x14ac:dyDescent="0.2">
      <c r="A24" s="298" t="s">
        <v>349</v>
      </c>
      <c r="B24" s="285">
        <v>12</v>
      </c>
      <c r="C24" s="259"/>
      <c r="D24" s="286">
        <v>100</v>
      </c>
      <c r="E24" s="287">
        <v>2.5976851851851851E-3</v>
      </c>
      <c r="F24" s="263"/>
      <c r="G24" s="283">
        <v>100</v>
      </c>
      <c r="H24" s="288">
        <v>7.8164351851851849E-3</v>
      </c>
      <c r="I24" s="260"/>
      <c r="J24" s="289">
        <v>100</v>
      </c>
      <c r="K24" s="290">
        <v>1.0210879629629631E-2</v>
      </c>
      <c r="L24" s="300"/>
      <c r="M24" s="294">
        <v>98</v>
      </c>
      <c r="N24" s="291">
        <v>4.248032407407407E-3</v>
      </c>
      <c r="O24" s="262"/>
      <c r="P24" s="249">
        <f>Table4[[#This Row],[Hurt Man Score]]+Table4[[#This Row],[Transformer Changeout Score]]+Table4[[#This Row],[Underarm Switch Score]]+Table4[[#This Row],[Mystery Score]]</f>
        <v>398</v>
      </c>
      <c r="Q24" s="299">
        <f>Table4[[#This Row],[Hurt Man Time]]+Table4[[#This Row],[Transformer Changeout Time]]+Table4[[#This Row],[Underarm Switch Time]]+Table4[[#This Row],[Mystery Time]]</f>
        <v>2.487303240740741E-2</v>
      </c>
      <c r="R24" s="282"/>
      <c r="S24" s="282"/>
      <c r="T24" s="282"/>
      <c r="U24" s="282"/>
      <c r="V24" s="282"/>
      <c r="W24" s="282"/>
      <c r="X24" s="282"/>
      <c r="Y24" s="282"/>
    </row>
    <row r="25" spans="1:25" x14ac:dyDescent="0.2">
      <c r="A25" s="298" t="s">
        <v>215</v>
      </c>
      <c r="B25" s="285">
        <v>8</v>
      </c>
      <c r="C25" s="257"/>
      <c r="D25" s="286">
        <v>96</v>
      </c>
      <c r="E25" s="287">
        <v>2.173726851851852E-3</v>
      </c>
      <c r="F25" s="251"/>
      <c r="G25" s="283">
        <v>98</v>
      </c>
      <c r="H25" s="288">
        <v>9.6376157407407417E-3</v>
      </c>
      <c r="I25" s="253"/>
      <c r="J25" s="292">
        <v>100</v>
      </c>
      <c r="K25" s="290">
        <v>1.0277314814814816E-2</v>
      </c>
      <c r="L25" s="300"/>
      <c r="M25" s="294">
        <v>100</v>
      </c>
      <c r="N25" s="291">
        <v>3.4342592592592597E-3</v>
      </c>
      <c r="O25" s="255"/>
      <c r="P25" s="249">
        <f>Table4[[#This Row],[Hurt Man Score]]+Table4[[#This Row],[Transformer Changeout Score]]+Table4[[#This Row],[Underarm Switch Score]]+Table4[[#This Row],[Mystery Score]]</f>
        <v>394</v>
      </c>
      <c r="Q25" s="299">
        <f>Table4[[#This Row],[Hurt Man Time]]+Table4[[#This Row],[Transformer Changeout Time]]+Table4[[#This Row],[Underarm Switch Time]]+Table4[[#This Row],[Mystery Time]]</f>
        <v>2.5522916666666669E-2</v>
      </c>
      <c r="R25" s="282"/>
      <c r="S25" s="282"/>
      <c r="T25" s="282"/>
      <c r="U25" s="282"/>
      <c r="V25" s="282"/>
      <c r="W25" s="282"/>
      <c r="X25" s="282"/>
      <c r="Y25" s="282"/>
    </row>
    <row r="26" spans="1:25" ht="15" customHeight="1" x14ac:dyDescent="0.2">
      <c r="A26" s="298" t="s">
        <v>343</v>
      </c>
      <c r="B26" s="285">
        <v>33</v>
      </c>
      <c r="C26" s="392"/>
      <c r="D26" s="286">
        <v>100</v>
      </c>
      <c r="E26" s="393">
        <v>1.7859953703703703E-3</v>
      </c>
      <c r="F26" s="394"/>
      <c r="G26" s="283">
        <v>100</v>
      </c>
      <c r="H26" s="395">
        <v>9.913194444444445E-3</v>
      </c>
      <c r="I26" s="384"/>
      <c r="J26" s="289">
        <v>96</v>
      </c>
      <c r="K26" s="396">
        <v>1.0551620370370369E-2</v>
      </c>
      <c r="L26" s="397"/>
      <c r="M26" s="398">
        <v>98</v>
      </c>
      <c r="N26" s="399">
        <v>3.3090277777777775E-3</v>
      </c>
      <c r="O26" s="400"/>
      <c r="P26" s="401">
        <f>Table4[[#This Row],[Hurt Man Score]]+Table4[[#This Row],[Transformer Changeout Score]]+Table4[[#This Row],[Underarm Switch Score]]+Table4[[#This Row],[Mystery Score]]</f>
        <v>394</v>
      </c>
      <c r="Q26" s="402">
        <f>Table4[[#This Row],[Hurt Man Time]]+Table4[[#This Row],[Transformer Changeout Time]]+Table4[[#This Row],[Underarm Switch Time]]+Table4[[#This Row],[Mystery Time]]</f>
        <v>2.5559837962962961E-2</v>
      </c>
    </row>
    <row r="27" spans="1:25" ht="15" customHeight="1" x14ac:dyDescent="0.2">
      <c r="A27" s="298" t="s">
        <v>267</v>
      </c>
      <c r="B27" s="285">
        <v>6</v>
      </c>
      <c r="C27" s="257"/>
      <c r="D27" s="286">
        <v>100</v>
      </c>
      <c r="E27" s="287">
        <v>2.0489583333333332E-3</v>
      </c>
      <c r="F27" s="251"/>
      <c r="G27" s="283">
        <v>100</v>
      </c>
      <c r="H27" s="288">
        <v>7.4703703703703711E-3</v>
      </c>
      <c r="I27" s="253"/>
      <c r="J27" s="289">
        <v>98</v>
      </c>
      <c r="K27" s="412">
        <v>1.3607523148148148E-2</v>
      </c>
      <c r="L27" s="300"/>
      <c r="M27" s="416">
        <v>100</v>
      </c>
      <c r="N27" s="291">
        <v>2.8211805555555555E-3</v>
      </c>
      <c r="O27" s="255"/>
      <c r="P27" s="249">
        <f>Table4[[#This Row],[Hurt Man Score]]+Table4[[#This Row],[Transformer Changeout Score]]+Table4[[#This Row],[Underarm Switch Score]]+Table4[[#This Row],[Mystery Score]]</f>
        <v>398</v>
      </c>
      <c r="Q27" s="299">
        <f>Table4[[#This Row],[Hurt Man Time]]+Table4[[#This Row],[Transformer Changeout Time]]+Table4[[#This Row],[Underarm Switch Time]]+Table4[[#This Row],[Mystery Time]]</f>
        <v>2.5948032407407406E-2</v>
      </c>
    </row>
    <row r="28" spans="1:25" ht="15" customHeight="1" x14ac:dyDescent="0.2">
      <c r="A28" s="408" t="s">
        <v>292</v>
      </c>
      <c r="B28" s="285">
        <v>34</v>
      </c>
      <c r="C28" s="259"/>
      <c r="D28" s="286">
        <v>100</v>
      </c>
      <c r="E28" s="287">
        <v>2.476851851851852E-3</v>
      </c>
      <c r="F28" s="263"/>
      <c r="G28" s="283">
        <v>100</v>
      </c>
      <c r="H28" s="288">
        <v>7.7910879629629623E-3</v>
      </c>
      <c r="I28" s="260"/>
      <c r="J28" s="289">
        <v>98</v>
      </c>
      <c r="K28" s="412">
        <v>1.2359953703703705E-2</v>
      </c>
      <c r="L28" s="300"/>
      <c r="M28" s="416">
        <v>100</v>
      </c>
      <c r="N28" s="291">
        <v>3.4067129629629634E-3</v>
      </c>
      <c r="O28" s="262"/>
      <c r="P28" s="249">
        <f>Table4[[#This Row],[Hurt Man Score]]+Table4[[#This Row],[Transformer Changeout Score]]+Table4[[#This Row],[Underarm Switch Score]]+Table4[[#This Row],[Mystery Score]]</f>
        <v>398</v>
      </c>
      <c r="Q28" s="299">
        <f>Table4[[#This Row],[Hurt Man Time]]+Table4[[#This Row],[Transformer Changeout Time]]+Table4[[#This Row],[Underarm Switch Time]]+Table4[[#This Row],[Mystery Time]]</f>
        <v>2.6034606481481481E-2</v>
      </c>
    </row>
    <row r="29" spans="1:25" ht="15" customHeight="1" x14ac:dyDescent="0.2">
      <c r="A29" s="298" t="s">
        <v>345</v>
      </c>
      <c r="B29" s="285">
        <v>21</v>
      </c>
      <c r="C29" s="392"/>
      <c r="D29" s="286">
        <v>100</v>
      </c>
      <c r="E29" s="393">
        <v>2.7679398148148151E-3</v>
      </c>
      <c r="F29" s="394"/>
      <c r="G29" s="283">
        <v>98</v>
      </c>
      <c r="H29" s="395">
        <v>9.9790509259259259E-3</v>
      </c>
      <c r="I29" s="384"/>
      <c r="J29" s="289">
        <v>96</v>
      </c>
      <c r="K29" s="396">
        <v>9.5334490740740744E-3</v>
      </c>
      <c r="L29" s="397"/>
      <c r="M29" s="398">
        <v>98</v>
      </c>
      <c r="N29" s="291">
        <v>4.1237268518518524E-3</v>
      </c>
      <c r="O29" s="400"/>
      <c r="P29" s="401">
        <f>Table4[[#This Row],[Hurt Man Score]]+Table4[[#This Row],[Transformer Changeout Score]]+Table4[[#This Row],[Underarm Switch Score]]+Table4[[#This Row],[Mystery Score]]</f>
        <v>392</v>
      </c>
      <c r="Q29" s="402">
        <f>Table4[[#This Row],[Hurt Man Time]]+Table4[[#This Row],[Transformer Changeout Time]]+Table4[[#This Row],[Underarm Switch Time]]+Table4[[#This Row],[Mystery Time]]</f>
        <v>2.6404166666666666E-2</v>
      </c>
    </row>
    <row r="30" spans="1:25" ht="15" customHeight="1" x14ac:dyDescent="0.2">
      <c r="A30" s="298" t="s">
        <v>350</v>
      </c>
      <c r="B30" s="285">
        <v>23</v>
      </c>
      <c r="C30" s="392"/>
      <c r="D30" s="286">
        <v>98</v>
      </c>
      <c r="E30" s="393">
        <v>3.5832175925925923E-3</v>
      </c>
      <c r="F30" s="394"/>
      <c r="G30" s="283">
        <v>100</v>
      </c>
      <c r="H30" s="395">
        <v>1.017986111111111E-2</v>
      </c>
      <c r="I30" s="384"/>
      <c r="J30" s="289">
        <v>98</v>
      </c>
      <c r="K30" s="396">
        <v>9.2425925925925922E-3</v>
      </c>
      <c r="L30" s="397"/>
      <c r="M30" s="398">
        <v>96</v>
      </c>
      <c r="N30" s="399">
        <v>3.4238425925925925E-3</v>
      </c>
      <c r="O30" s="400"/>
      <c r="P30" s="401">
        <f>Table4[[#This Row],[Hurt Man Score]]+Table4[[#This Row],[Transformer Changeout Score]]+Table4[[#This Row],[Underarm Switch Score]]+Table4[[#This Row],[Mystery Score]]</f>
        <v>392</v>
      </c>
      <c r="Q30" s="402">
        <f>Table4[[#This Row],[Hurt Man Time]]+Table4[[#This Row],[Transformer Changeout Time]]+Table4[[#This Row],[Underarm Switch Time]]+Table4[[#This Row],[Mystery Time]]</f>
        <v>2.6429513888888888E-2</v>
      </c>
    </row>
    <row r="31" spans="1:25" ht="15" customHeight="1" x14ac:dyDescent="0.2">
      <c r="A31" s="298" t="s">
        <v>222</v>
      </c>
      <c r="B31" s="285">
        <v>32</v>
      </c>
      <c r="C31" s="259"/>
      <c r="D31" s="286">
        <v>100</v>
      </c>
      <c r="E31" s="287">
        <v>2.216435185185185E-3</v>
      </c>
      <c r="F31" s="263"/>
      <c r="G31" s="283">
        <v>100</v>
      </c>
      <c r="H31" s="288">
        <v>9.1302083333333339E-3</v>
      </c>
      <c r="I31" s="260"/>
      <c r="J31" s="289">
        <v>94</v>
      </c>
      <c r="K31" s="412">
        <v>1.1200810185185185E-2</v>
      </c>
      <c r="L31" s="300"/>
      <c r="M31" s="416">
        <v>98</v>
      </c>
      <c r="N31" s="291">
        <v>4.0817129629629623E-3</v>
      </c>
      <c r="O31" s="262"/>
      <c r="P31" s="249">
        <f>Table4[[#This Row],[Hurt Man Score]]+Table4[[#This Row],[Transformer Changeout Score]]+Table4[[#This Row],[Underarm Switch Score]]+Table4[[#This Row],[Mystery Score]]</f>
        <v>392</v>
      </c>
      <c r="Q31" s="299">
        <f>Table4[[#This Row],[Hurt Man Time]]+Table4[[#This Row],[Transformer Changeout Time]]+Table4[[#This Row],[Underarm Switch Time]]+Table4[[#This Row],[Mystery Time]]</f>
        <v>2.6629166666666669E-2</v>
      </c>
    </row>
    <row r="32" spans="1:25" ht="15" customHeight="1" x14ac:dyDescent="0.2">
      <c r="A32" s="298" t="s">
        <v>284</v>
      </c>
      <c r="B32" s="285">
        <v>11</v>
      </c>
      <c r="C32" s="259"/>
      <c r="D32" s="286">
        <v>100</v>
      </c>
      <c r="E32" s="287">
        <v>2.4688657407407407E-3</v>
      </c>
      <c r="F32" s="263"/>
      <c r="G32" s="283">
        <v>98</v>
      </c>
      <c r="H32" s="288">
        <v>1.4820601851851852E-2</v>
      </c>
      <c r="I32" s="260"/>
      <c r="J32" s="289">
        <v>100</v>
      </c>
      <c r="K32" s="412">
        <v>8.6696759259259262E-3</v>
      </c>
      <c r="L32" s="300">
        <v>2</v>
      </c>
      <c r="M32" s="416">
        <v>100</v>
      </c>
      <c r="N32" s="291">
        <v>2.4395833333333335E-3</v>
      </c>
      <c r="O32" s="262"/>
      <c r="P32" s="249">
        <f>Table4[[#This Row],[Hurt Man Score]]+Table4[[#This Row],[Transformer Changeout Score]]+Table4[[#This Row],[Underarm Switch Score]]+Table4[[#This Row],[Mystery Score]]</f>
        <v>398</v>
      </c>
      <c r="Q32" s="299">
        <f>Table4[[#This Row],[Hurt Man Time]]+Table4[[#This Row],[Transformer Changeout Time]]+Table4[[#This Row],[Underarm Switch Time]]+Table4[[#This Row],[Mystery Time]]</f>
        <v>2.8398726851851852E-2</v>
      </c>
    </row>
    <row r="33" spans="1:17" ht="15" customHeight="1" x14ac:dyDescent="0.2">
      <c r="A33" s="298" t="s">
        <v>216</v>
      </c>
      <c r="B33" s="285">
        <v>25</v>
      </c>
      <c r="C33" s="259"/>
      <c r="D33" s="286">
        <v>100</v>
      </c>
      <c r="E33" s="287">
        <v>2.3064814814814814E-3</v>
      </c>
      <c r="F33" s="263"/>
      <c r="G33" s="283">
        <v>96</v>
      </c>
      <c r="H33" s="288">
        <v>1.1626157407407408E-2</v>
      </c>
      <c r="I33" s="260"/>
      <c r="J33" s="289">
        <v>96</v>
      </c>
      <c r="K33" s="412">
        <v>1.3302893518518518E-2</v>
      </c>
      <c r="L33" s="300"/>
      <c r="M33" s="416">
        <v>98</v>
      </c>
      <c r="N33" s="291">
        <v>3.4320601851851847E-3</v>
      </c>
      <c r="O33" s="262"/>
      <c r="P33" s="249">
        <f>Table4[[#This Row],[Hurt Man Score]]+Table4[[#This Row],[Transformer Changeout Score]]+Table4[[#This Row],[Underarm Switch Score]]+Table4[[#This Row],[Mystery Score]]</f>
        <v>390</v>
      </c>
      <c r="Q33" s="299">
        <f>Table4[[#This Row],[Hurt Man Time]]+Table4[[#This Row],[Transformer Changeout Time]]+Table4[[#This Row],[Underarm Switch Time]]+Table4[[#This Row],[Mystery Time]]</f>
        <v>3.066759259259259E-2</v>
      </c>
    </row>
    <row r="34" spans="1:17" ht="15" customHeight="1" x14ac:dyDescent="0.2">
      <c r="A34" s="298" t="s">
        <v>211</v>
      </c>
      <c r="B34" s="285">
        <v>7</v>
      </c>
      <c r="C34" s="257"/>
      <c r="D34" s="286">
        <v>100</v>
      </c>
      <c r="E34" s="287">
        <v>2.2371527777777776E-3</v>
      </c>
      <c r="F34" s="251"/>
      <c r="G34" s="283">
        <v>100</v>
      </c>
      <c r="H34" s="288">
        <v>1.2316666666666668E-2</v>
      </c>
      <c r="I34" s="253"/>
      <c r="J34" s="289">
        <v>88</v>
      </c>
      <c r="K34" s="412">
        <v>1.3998032407407409E-2</v>
      </c>
      <c r="L34" s="300"/>
      <c r="M34" s="416">
        <v>100</v>
      </c>
      <c r="N34" s="291">
        <v>3.4696759259259255E-3</v>
      </c>
      <c r="O34" s="255"/>
      <c r="P34" s="249">
        <f>Table4[[#This Row],[Hurt Man Score]]+Table4[[#This Row],[Transformer Changeout Score]]+Table4[[#This Row],[Underarm Switch Score]]+Table4[[#This Row],[Mystery Score]]</f>
        <v>388</v>
      </c>
      <c r="Q34" s="299">
        <f>Table4[[#This Row],[Hurt Man Time]]+Table4[[#This Row],[Transformer Changeout Time]]+Table4[[#This Row],[Underarm Switch Time]]+Table4[[#This Row],[Mystery Time]]</f>
        <v>3.2021527777777781E-2</v>
      </c>
    </row>
    <row r="35" spans="1:17" ht="15" customHeight="1" x14ac:dyDescent="0.2">
      <c r="A35" s="298" t="s">
        <v>342</v>
      </c>
      <c r="B35" s="285">
        <v>10</v>
      </c>
      <c r="C35" s="259"/>
      <c r="D35" s="286">
        <v>98</v>
      </c>
      <c r="E35" s="287">
        <v>3.9336805555555557E-3</v>
      </c>
      <c r="F35" s="263"/>
      <c r="G35" s="283">
        <v>100</v>
      </c>
      <c r="H35" s="288">
        <v>1.4369212962962962E-2</v>
      </c>
      <c r="I35" s="260"/>
      <c r="J35" s="289">
        <v>94</v>
      </c>
      <c r="K35" s="412">
        <v>1.3652430555555555E-2</v>
      </c>
      <c r="L35" s="300"/>
      <c r="M35" s="416">
        <v>96</v>
      </c>
      <c r="N35" s="291">
        <v>3.7398148148148147E-3</v>
      </c>
      <c r="O35" s="262"/>
      <c r="P35" s="249">
        <f>Table4[[#This Row],[Hurt Man Score]]+Table4[[#This Row],[Transformer Changeout Score]]+Table4[[#This Row],[Underarm Switch Score]]+Table4[[#This Row],[Mystery Score]]</f>
        <v>388</v>
      </c>
      <c r="Q35" s="299">
        <f>Table4[[#This Row],[Hurt Man Time]]+Table4[[#This Row],[Transformer Changeout Time]]+Table4[[#This Row],[Underarm Switch Time]]+Table4[[#This Row],[Mystery Time]]</f>
        <v>3.5695138888888887E-2</v>
      </c>
    </row>
    <row r="36" spans="1:17" ht="15" customHeight="1" x14ac:dyDescent="0.2">
      <c r="A36" s="403" t="s">
        <v>341</v>
      </c>
      <c r="B36" s="293">
        <v>36</v>
      </c>
      <c r="C36" s="427"/>
      <c r="D36" s="404">
        <v>98</v>
      </c>
      <c r="E36" s="409">
        <v>3.7493055555555556E-3</v>
      </c>
      <c r="F36" s="428"/>
      <c r="G36" s="284">
        <v>100</v>
      </c>
      <c r="H36" s="410">
        <v>1.3847337962962964E-2</v>
      </c>
      <c r="I36" s="264"/>
      <c r="J36" s="292">
        <v>88</v>
      </c>
      <c r="K36" s="413">
        <v>1.4164467592592591E-2</v>
      </c>
      <c r="L36" s="414"/>
      <c r="M36" s="417">
        <v>98</v>
      </c>
      <c r="N36" s="418">
        <v>4.7782407407407409E-3</v>
      </c>
      <c r="O36" s="429"/>
      <c r="P36" s="419">
        <f>Table4[[#This Row],[Hurt Man Score]]+Table4[[#This Row],[Transformer Changeout Score]]+Table4[[#This Row],[Underarm Switch Score]]+Table4[[#This Row],[Mystery Score]]</f>
        <v>384</v>
      </c>
      <c r="Q36" s="420">
        <f>Table4[[#This Row],[Hurt Man Time]]+Table4[[#This Row],[Transformer Changeout Time]]+Table4[[#This Row],[Underarm Switch Time]]+Table4[[#This Row],[Mystery Time]]</f>
        <v>3.6539351851851851E-2</v>
      </c>
    </row>
  </sheetData>
  <sheetProtection sheet="1" objects="1" scenarios="1"/>
  <sortState xmlns:xlrd2="http://schemas.microsoft.com/office/spreadsheetml/2017/richdata2" ref="A2:Q25">
    <sortCondition descending="1" ref="P2:P25"/>
    <sortCondition ref="Q2:Q25"/>
  </sortState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41D8-39D7-4CC2-A151-5313FDC8930F}">
  <sheetPr>
    <tabColor rgb="FF00B0F0"/>
    <pageSetUpPr fitToPage="1"/>
  </sheetPr>
  <dimension ref="A1:F31"/>
  <sheetViews>
    <sheetView zoomScaleNormal="100" workbookViewId="0">
      <selection activeCell="A22" sqref="A22"/>
    </sheetView>
  </sheetViews>
  <sheetFormatPr baseColWidth="10" defaultColWidth="8.83203125" defaultRowHeight="16" x14ac:dyDescent="0.2"/>
  <cols>
    <col min="1" max="1" width="17.33203125" bestFit="1" customWidth="1"/>
    <col min="2" max="2" width="27.33203125" customWidth="1"/>
    <col min="5" max="5" width="12.83203125" bestFit="1" customWidth="1"/>
    <col min="6" max="6" width="12.33203125" bestFit="1" customWidth="1"/>
  </cols>
  <sheetData>
    <row r="1" spans="1:6" ht="17" thickBot="1" x14ac:dyDescent="0.25">
      <c r="A1" s="542" t="s">
        <v>380</v>
      </c>
      <c r="B1" s="542"/>
      <c r="C1" s="543"/>
      <c r="D1" s="543"/>
      <c r="E1" s="543"/>
      <c r="F1" s="543"/>
    </row>
    <row r="2" spans="1:6" x14ac:dyDescent="0.2">
      <c r="A2" s="482" t="s">
        <v>8</v>
      </c>
      <c r="B2" s="482" t="s">
        <v>381</v>
      </c>
      <c r="C2" s="483" t="s">
        <v>9</v>
      </c>
      <c r="D2" s="507" t="s">
        <v>3</v>
      </c>
      <c r="E2" s="508" t="s">
        <v>390</v>
      </c>
      <c r="F2" s="508" t="s">
        <v>389</v>
      </c>
    </row>
    <row r="3" spans="1:6" x14ac:dyDescent="0.2">
      <c r="A3" s="509" t="s">
        <v>286</v>
      </c>
      <c r="B3" s="512" t="s">
        <v>382</v>
      </c>
      <c r="C3" s="510">
        <v>22</v>
      </c>
      <c r="D3" s="514">
        <v>1</v>
      </c>
      <c r="E3" s="517">
        <v>100</v>
      </c>
      <c r="F3" s="516">
        <v>1.5288194444444444E-3</v>
      </c>
    </row>
    <row r="4" spans="1:6" x14ac:dyDescent="0.2">
      <c r="A4" s="511" t="s">
        <v>285</v>
      </c>
      <c r="B4" s="511" t="s">
        <v>383</v>
      </c>
      <c r="C4" s="510">
        <v>28</v>
      </c>
      <c r="D4" s="514">
        <v>2</v>
      </c>
      <c r="E4" s="517">
        <v>100</v>
      </c>
      <c r="F4" s="516">
        <v>1.6258101851851852E-3</v>
      </c>
    </row>
    <row r="5" spans="1:6" x14ac:dyDescent="0.2">
      <c r="A5" s="511" t="s">
        <v>346</v>
      </c>
      <c r="B5" s="511" t="s">
        <v>384</v>
      </c>
      <c r="C5" s="510">
        <v>20</v>
      </c>
      <c r="D5" s="514">
        <v>3</v>
      </c>
      <c r="E5" s="517">
        <v>100</v>
      </c>
      <c r="F5" s="516">
        <v>1.6877314814814815E-3</v>
      </c>
    </row>
    <row r="7" spans="1:6" ht="17" thickBot="1" x14ac:dyDescent="0.25">
      <c r="A7" s="542" t="s">
        <v>387</v>
      </c>
      <c r="B7" s="542"/>
      <c r="C7" s="543"/>
      <c r="D7" s="543"/>
      <c r="E7" s="543"/>
      <c r="F7" s="543"/>
    </row>
    <row r="8" spans="1:6" x14ac:dyDescent="0.2">
      <c r="A8" s="482" t="s">
        <v>8</v>
      </c>
      <c r="B8" s="482" t="s">
        <v>381</v>
      </c>
      <c r="C8" s="483" t="s">
        <v>9</v>
      </c>
      <c r="D8" s="507" t="s">
        <v>3</v>
      </c>
      <c r="E8" s="508" t="s">
        <v>390</v>
      </c>
      <c r="F8" s="508" t="s">
        <v>389</v>
      </c>
    </row>
    <row r="9" spans="1:6" x14ac:dyDescent="0.2">
      <c r="A9" s="509" t="s">
        <v>347</v>
      </c>
      <c r="B9" s="512" t="s">
        <v>385</v>
      </c>
      <c r="C9" s="510">
        <v>24</v>
      </c>
      <c r="D9" s="514">
        <v>1</v>
      </c>
      <c r="E9" s="515">
        <v>100</v>
      </c>
      <c r="F9" s="516">
        <v>4.7984953703703705E-3</v>
      </c>
    </row>
    <row r="10" spans="1:6" x14ac:dyDescent="0.2">
      <c r="A10" s="511" t="s">
        <v>346</v>
      </c>
      <c r="B10" s="511" t="s">
        <v>384</v>
      </c>
      <c r="C10" s="510">
        <v>20</v>
      </c>
      <c r="D10" s="514">
        <v>2</v>
      </c>
      <c r="E10" s="515">
        <v>100</v>
      </c>
      <c r="F10" s="516">
        <v>4.8260416666666668E-3</v>
      </c>
    </row>
    <row r="11" spans="1:6" x14ac:dyDescent="0.2">
      <c r="A11" s="511" t="s">
        <v>288</v>
      </c>
      <c r="B11" s="511" t="s">
        <v>386</v>
      </c>
      <c r="C11" s="510">
        <v>3</v>
      </c>
      <c r="D11" s="514">
        <v>3</v>
      </c>
      <c r="E11" s="515">
        <v>100</v>
      </c>
      <c r="F11" s="516">
        <v>5.0549768518518522E-3</v>
      </c>
    </row>
    <row r="13" spans="1:6" ht="17" thickBot="1" x14ac:dyDescent="0.25">
      <c r="A13" s="542" t="s">
        <v>388</v>
      </c>
      <c r="B13" s="542"/>
      <c r="C13" s="543"/>
      <c r="D13" s="543"/>
      <c r="E13" s="543"/>
      <c r="F13" s="543"/>
    </row>
    <row r="14" spans="1:6" x14ac:dyDescent="0.2">
      <c r="A14" s="482" t="s">
        <v>8</v>
      </c>
      <c r="B14" s="482" t="s">
        <v>381</v>
      </c>
      <c r="C14" s="483" t="s">
        <v>9</v>
      </c>
      <c r="D14" s="507" t="s">
        <v>3</v>
      </c>
      <c r="E14" s="508" t="s">
        <v>390</v>
      </c>
      <c r="F14" s="508" t="s">
        <v>389</v>
      </c>
    </row>
    <row r="15" spans="1:6" x14ac:dyDescent="0.2">
      <c r="A15" s="509" t="s">
        <v>219</v>
      </c>
      <c r="B15" s="521" t="s">
        <v>391</v>
      </c>
      <c r="C15" s="510">
        <v>2</v>
      </c>
      <c r="D15" s="514">
        <v>1</v>
      </c>
      <c r="E15" s="517">
        <v>100</v>
      </c>
      <c r="F15" s="516">
        <v>6.3585648148148152E-3</v>
      </c>
    </row>
    <row r="16" spans="1:6" x14ac:dyDescent="0.2">
      <c r="A16" s="520" t="s">
        <v>347</v>
      </c>
      <c r="B16" s="521" t="s">
        <v>392</v>
      </c>
      <c r="C16" s="510">
        <v>24</v>
      </c>
      <c r="D16" s="514">
        <v>2</v>
      </c>
      <c r="E16" s="518">
        <v>100</v>
      </c>
      <c r="F16" s="516">
        <v>6.8120370370370366E-3</v>
      </c>
    </row>
    <row r="17" spans="1:6" x14ac:dyDescent="0.2">
      <c r="A17" s="520" t="s">
        <v>212</v>
      </c>
      <c r="B17" s="521" t="s">
        <v>393</v>
      </c>
      <c r="C17" s="510">
        <v>14</v>
      </c>
      <c r="D17" s="514">
        <v>3</v>
      </c>
      <c r="E17" s="517">
        <v>100</v>
      </c>
      <c r="F17" s="516">
        <v>7.535416666666666E-3</v>
      </c>
    </row>
    <row r="19" spans="1:6" ht="17" thickBot="1" x14ac:dyDescent="0.25">
      <c r="A19" s="542" t="s">
        <v>394</v>
      </c>
      <c r="B19" s="542"/>
      <c r="C19" s="543"/>
      <c r="D19" s="543"/>
      <c r="E19" s="543"/>
      <c r="F19" s="543"/>
    </row>
    <row r="20" spans="1:6" x14ac:dyDescent="0.2">
      <c r="A20" s="482" t="s">
        <v>8</v>
      </c>
      <c r="B20" s="482" t="s">
        <v>381</v>
      </c>
      <c r="C20" s="483" t="s">
        <v>9</v>
      </c>
      <c r="D20" s="507" t="s">
        <v>3</v>
      </c>
      <c r="E20" s="508" t="s">
        <v>390</v>
      </c>
      <c r="F20" s="508" t="s">
        <v>389</v>
      </c>
    </row>
    <row r="21" spans="1:6" x14ac:dyDescent="0.2">
      <c r="A21" s="511" t="s">
        <v>212</v>
      </c>
      <c r="B21" s="521" t="s">
        <v>393</v>
      </c>
      <c r="C21" s="510">
        <v>14</v>
      </c>
      <c r="D21" s="519">
        <v>1</v>
      </c>
      <c r="E21" s="517">
        <v>100</v>
      </c>
      <c r="F21" s="516">
        <v>2.3484953703703701E-3</v>
      </c>
    </row>
    <row r="22" spans="1:6" x14ac:dyDescent="0.2">
      <c r="A22" s="511" t="s">
        <v>284</v>
      </c>
      <c r="B22" s="521" t="s">
        <v>395</v>
      </c>
      <c r="C22" s="510">
        <v>11</v>
      </c>
      <c r="D22" s="519">
        <v>2</v>
      </c>
      <c r="E22" s="517">
        <v>100</v>
      </c>
      <c r="F22" s="516">
        <v>2.4395833333333335E-3</v>
      </c>
    </row>
    <row r="23" spans="1:6" x14ac:dyDescent="0.2">
      <c r="A23" s="511" t="s">
        <v>219</v>
      </c>
      <c r="B23" s="521" t="s">
        <v>391</v>
      </c>
      <c r="C23" s="510">
        <v>2</v>
      </c>
      <c r="D23" s="519">
        <v>3</v>
      </c>
      <c r="E23" s="517">
        <v>100</v>
      </c>
      <c r="F23" s="516">
        <v>2.6612268518518521E-3</v>
      </c>
    </row>
    <row r="25" spans="1:6" ht="17" thickBot="1" x14ac:dyDescent="0.25">
      <c r="A25" s="542" t="s">
        <v>396</v>
      </c>
      <c r="B25" s="542"/>
      <c r="C25" s="543"/>
      <c r="D25" s="543"/>
      <c r="E25" s="543"/>
      <c r="F25" s="543"/>
    </row>
    <row r="26" spans="1:6" x14ac:dyDescent="0.2">
      <c r="A26" s="482" t="s">
        <v>8</v>
      </c>
      <c r="B26" s="482" t="s">
        <v>381</v>
      </c>
      <c r="C26" s="483" t="s">
        <v>9</v>
      </c>
      <c r="D26" s="507" t="s">
        <v>3</v>
      </c>
      <c r="E26" s="508" t="s">
        <v>390</v>
      </c>
      <c r="F26" s="508" t="s">
        <v>389</v>
      </c>
    </row>
    <row r="27" spans="1:6" x14ac:dyDescent="0.2">
      <c r="A27" s="511" t="s">
        <v>219</v>
      </c>
      <c r="B27" s="521" t="s">
        <v>391</v>
      </c>
      <c r="C27" s="510">
        <v>2</v>
      </c>
      <c r="D27" s="514">
        <v>1</v>
      </c>
      <c r="E27" s="517">
        <v>400</v>
      </c>
      <c r="F27" s="516">
        <v>1.6392476851851853E-2</v>
      </c>
    </row>
    <row r="28" spans="1:6" x14ac:dyDescent="0.2">
      <c r="A28" s="511" t="s">
        <v>347</v>
      </c>
      <c r="B28" s="521" t="s">
        <v>392</v>
      </c>
      <c r="C28" s="510">
        <v>24</v>
      </c>
      <c r="D28" s="514">
        <v>2</v>
      </c>
      <c r="E28" s="517">
        <v>400</v>
      </c>
      <c r="F28" s="516">
        <v>1.6431018518518518E-2</v>
      </c>
    </row>
    <row r="29" spans="1:6" x14ac:dyDescent="0.2">
      <c r="A29" s="511" t="s">
        <v>280</v>
      </c>
      <c r="B29" s="521" t="s">
        <v>397</v>
      </c>
      <c r="C29" s="510">
        <v>19</v>
      </c>
      <c r="D29" s="514">
        <v>3</v>
      </c>
      <c r="E29" s="517">
        <v>400</v>
      </c>
      <c r="F29" s="516">
        <v>1.8088078703703703E-2</v>
      </c>
    </row>
    <row r="30" spans="1:6" x14ac:dyDescent="0.2">
      <c r="A30" s="511" t="s">
        <v>288</v>
      </c>
      <c r="B30" s="511" t="s">
        <v>386</v>
      </c>
      <c r="C30" s="510">
        <v>3</v>
      </c>
      <c r="D30" s="514">
        <v>4</v>
      </c>
      <c r="E30" s="517">
        <v>400</v>
      </c>
      <c r="F30" s="516">
        <v>1.8460763888888888E-2</v>
      </c>
    </row>
    <row r="31" spans="1:6" x14ac:dyDescent="0.2">
      <c r="A31" s="511" t="s">
        <v>286</v>
      </c>
      <c r="B31" s="511" t="s">
        <v>382</v>
      </c>
      <c r="C31" s="510">
        <v>22</v>
      </c>
      <c r="D31" s="514">
        <v>5</v>
      </c>
      <c r="E31" s="517">
        <v>400</v>
      </c>
      <c r="F31" s="516">
        <v>1.8783217592592591E-2</v>
      </c>
    </row>
  </sheetData>
  <sheetProtection sheet="1" objects="1" scenarios="1"/>
  <mergeCells count="5">
    <mergeCell ref="A1:F1"/>
    <mergeCell ref="A13:F13"/>
    <mergeCell ref="A19:F19"/>
    <mergeCell ref="A25:F25"/>
    <mergeCell ref="A7:F7"/>
  </mergeCells>
  <pageMargins left="0.7" right="0.7" top="0.75" bottom="0.75" header="0.3" footer="0.3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B769D-635D-2C4A-A7E9-D6787D368F24}">
  <dimension ref="A1:F47"/>
  <sheetViews>
    <sheetView tabSelected="1" workbookViewId="0">
      <selection activeCell="I26" sqref="I26"/>
    </sheetView>
  </sheetViews>
  <sheetFormatPr baseColWidth="10" defaultColWidth="10.6640625" defaultRowHeight="16" x14ac:dyDescent="0.2"/>
  <cols>
    <col min="1" max="1" width="32.33203125" style="245" customWidth="1"/>
    <col min="2" max="2" width="18.83203125" style="245" bestFit="1" customWidth="1"/>
    <col min="3" max="3" width="5.6640625" style="243" customWidth="1"/>
    <col min="4" max="4" width="7.5" style="243" customWidth="1"/>
    <col min="5" max="5" width="16.33203125" style="243" bestFit="1" customWidth="1"/>
  </cols>
  <sheetData>
    <row r="1" spans="1:5" x14ac:dyDescent="0.2">
      <c r="A1" s="482" t="s">
        <v>375</v>
      </c>
      <c r="B1" s="483" t="s">
        <v>9</v>
      </c>
      <c r="C1" s="270" t="s">
        <v>3</v>
      </c>
      <c r="D1" s="358" t="s">
        <v>356</v>
      </c>
      <c r="E1" s="358" t="s">
        <v>357</v>
      </c>
    </row>
    <row r="2" spans="1:5" x14ac:dyDescent="0.2">
      <c r="A2" s="509" t="s">
        <v>409</v>
      </c>
      <c r="B2" s="484" t="s">
        <v>360</v>
      </c>
      <c r="C2" s="260">
        <v>1</v>
      </c>
      <c r="D2" s="256">
        <v>100</v>
      </c>
      <c r="E2" s="268">
        <v>3.3177083333333331E-3</v>
      </c>
    </row>
    <row r="3" spans="1:5" x14ac:dyDescent="0.2">
      <c r="A3" s="511" t="s">
        <v>402</v>
      </c>
      <c r="B3" s="484" t="s">
        <v>367</v>
      </c>
      <c r="C3" s="253">
        <v>2</v>
      </c>
      <c r="D3" s="256">
        <v>100</v>
      </c>
      <c r="E3" s="268">
        <v>3.4950231481481486E-3</v>
      </c>
    </row>
    <row r="4" spans="1:5" x14ac:dyDescent="0.2">
      <c r="A4" s="511" t="s">
        <v>407</v>
      </c>
      <c r="B4" s="484" t="s">
        <v>370</v>
      </c>
      <c r="C4" s="253">
        <v>3</v>
      </c>
      <c r="D4" s="256">
        <v>100</v>
      </c>
      <c r="E4" s="268">
        <v>3.5091435185185186E-3</v>
      </c>
    </row>
    <row r="5" spans="1:5" x14ac:dyDescent="0.2">
      <c r="A5" s="511" t="s">
        <v>401</v>
      </c>
      <c r="B5" s="484" t="s">
        <v>368</v>
      </c>
      <c r="C5" s="384"/>
      <c r="D5" s="256">
        <v>100</v>
      </c>
      <c r="E5" s="268">
        <v>3.6172453703703701E-3</v>
      </c>
    </row>
    <row r="6" spans="1:5" x14ac:dyDescent="0.2">
      <c r="A6" s="511" t="s">
        <v>410</v>
      </c>
      <c r="B6" s="484" t="s">
        <v>359</v>
      </c>
      <c r="C6" s="384"/>
      <c r="D6" s="256">
        <v>100</v>
      </c>
      <c r="E6" s="268">
        <v>3.8585648148148147E-3</v>
      </c>
    </row>
    <row r="7" spans="1:5" x14ac:dyDescent="0.2">
      <c r="A7" s="511" t="s">
        <v>406</v>
      </c>
      <c r="B7" s="484" t="s">
        <v>371</v>
      </c>
      <c r="C7" s="384"/>
      <c r="D7" s="256">
        <v>100</v>
      </c>
      <c r="E7" s="268">
        <v>4.0432870370370371E-3</v>
      </c>
    </row>
    <row r="8" spans="1:5" x14ac:dyDescent="0.2">
      <c r="A8" s="511" t="s">
        <v>404</v>
      </c>
      <c r="B8" s="484" t="s">
        <v>366</v>
      </c>
      <c r="C8" s="384"/>
      <c r="D8" s="256">
        <v>96</v>
      </c>
      <c r="E8" s="268">
        <v>4.0899305555555559E-3</v>
      </c>
    </row>
    <row r="9" spans="1:5" x14ac:dyDescent="0.2">
      <c r="A9" s="511" t="s">
        <v>408</v>
      </c>
      <c r="B9" s="484" t="s">
        <v>373</v>
      </c>
      <c r="C9" s="260"/>
      <c r="D9" s="256">
        <v>100</v>
      </c>
      <c r="E9" s="268">
        <v>4.0939814814814814E-3</v>
      </c>
    </row>
    <row r="10" spans="1:5" x14ac:dyDescent="0.2">
      <c r="A10" s="511" t="s">
        <v>414</v>
      </c>
      <c r="B10" s="484" t="s">
        <v>363</v>
      </c>
      <c r="C10" s="253"/>
      <c r="D10" s="256">
        <v>98</v>
      </c>
      <c r="E10" s="268">
        <v>4.1887731481481481E-3</v>
      </c>
    </row>
    <row r="11" spans="1:5" x14ac:dyDescent="0.2">
      <c r="A11" s="511" t="s">
        <v>411</v>
      </c>
      <c r="B11" s="484" t="s">
        <v>365</v>
      </c>
      <c r="C11" s="384"/>
      <c r="D11" s="256">
        <v>100</v>
      </c>
      <c r="E11" s="268">
        <v>4.5353009259259261E-3</v>
      </c>
    </row>
    <row r="12" spans="1:5" x14ac:dyDescent="0.2">
      <c r="A12" s="511" t="s">
        <v>412</v>
      </c>
      <c r="B12" s="484" t="s">
        <v>361</v>
      </c>
      <c r="C12" s="253"/>
      <c r="D12" s="256">
        <v>100</v>
      </c>
      <c r="E12" s="268">
        <v>4.6437500000000003E-3</v>
      </c>
    </row>
    <row r="13" spans="1:5" x14ac:dyDescent="0.2">
      <c r="A13" s="522" t="s">
        <v>415</v>
      </c>
      <c r="B13" s="484" t="s">
        <v>358</v>
      </c>
      <c r="C13" s="384"/>
      <c r="D13" s="256">
        <v>98</v>
      </c>
      <c r="E13" s="268">
        <v>4.9486111111111111E-3</v>
      </c>
    </row>
    <row r="14" spans="1:5" x14ac:dyDescent="0.2">
      <c r="A14" s="511" t="s">
        <v>413</v>
      </c>
      <c r="B14" s="484" t="s">
        <v>364</v>
      </c>
      <c r="C14" s="260"/>
      <c r="D14" s="256">
        <v>100</v>
      </c>
      <c r="E14" s="268">
        <v>4.9758101851851855E-3</v>
      </c>
    </row>
    <row r="15" spans="1:5" x14ac:dyDescent="0.2">
      <c r="A15" s="511" t="s">
        <v>403</v>
      </c>
      <c r="B15" s="484" t="s">
        <v>369</v>
      </c>
      <c r="C15" s="384"/>
      <c r="D15" s="256">
        <v>98</v>
      </c>
      <c r="E15" s="268">
        <v>5.0557870370370366E-3</v>
      </c>
    </row>
    <row r="16" spans="1:5" x14ac:dyDescent="0.2">
      <c r="A16" s="511" t="s">
        <v>416</v>
      </c>
      <c r="B16" s="484" t="s">
        <v>362</v>
      </c>
      <c r="C16" s="384"/>
      <c r="D16" s="256">
        <v>98</v>
      </c>
      <c r="E16" s="268">
        <v>5.0690972222222222E-3</v>
      </c>
    </row>
    <row r="17" spans="1:6" x14ac:dyDescent="0.2">
      <c r="A17" s="486" t="s">
        <v>400</v>
      </c>
      <c r="B17" s="484" t="s">
        <v>372</v>
      </c>
      <c r="C17" s="384"/>
      <c r="D17" s="256">
        <v>100</v>
      </c>
      <c r="E17" s="268">
        <v>5.2670138888888888E-3</v>
      </c>
    </row>
    <row r="18" spans="1:6" x14ac:dyDescent="0.2">
      <c r="A18" s="511" t="s">
        <v>405</v>
      </c>
      <c r="B18" s="484" t="s">
        <v>374</v>
      </c>
      <c r="C18" s="384"/>
      <c r="D18" s="256">
        <v>100</v>
      </c>
      <c r="E18" s="268">
        <v>5.3190972222222225E-3</v>
      </c>
    </row>
    <row r="19" spans="1:6" x14ac:dyDescent="0.2">
      <c r="A19" s="485"/>
      <c r="B19" s="648"/>
      <c r="C19" s="649"/>
      <c r="D19" s="650"/>
      <c r="E19" s="651"/>
      <c r="F19" s="652"/>
    </row>
    <row r="20" spans="1:6" x14ac:dyDescent="0.2">
      <c r="A20" s="485"/>
      <c r="B20" s="648"/>
      <c r="C20" s="649"/>
      <c r="D20" s="650"/>
      <c r="E20" s="651"/>
      <c r="F20" s="652"/>
    </row>
    <row r="21" spans="1:6" x14ac:dyDescent="0.2">
      <c r="A21" s="487"/>
      <c r="B21" s="653"/>
      <c r="C21" s="649"/>
      <c r="D21" s="650"/>
      <c r="E21" s="651"/>
      <c r="F21" s="652"/>
    </row>
    <row r="22" spans="1:6" x14ac:dyDescent="0.2">
      <c r="A22" s="485"/>
      <c r="B22" s="648"/>
      <c r="C22" s="654"/>
      <c r="D22" s="650"/>
      <c r="E22" s="651"/>
      <c r="F22" s="652"/>
    </row>
    <row r="23" spans="1:6" x14ac:dyDescent="0.2">
      <c r="A23" s="485"/>
      <c r="B23" s="648"/>
      <c r="C23" s="655"/>
      <c r="D23" s="650"/>
      <c r="E23" s="651"/>
      <c r="F23" s="652"/>
    </row>
    <row r="24" spans="1:6" x14ac:dyDescent="0.2">
      <c r="A24" s="485"/>
      <c r="B24" s="648"/>
      <c r="C24" s="655"/>
      <c r="D24" s="650"/>
      <c r="E24" s="651"/>
      <c r="F24" s="652"/>
    </row>
    <row r="25" spans="1:6" x14ac:dyDescent="0.2">
      <c r="A25" s="485"/>
      <c r="B25" s="648"/>
      <c r="C25" s="655"/>
      <c r="D25" s="650"/>
      <c r="E25" s="651"/>
      <c r="F25" s="652"/>
    </row>
    <row r="26" spans="1:6" x14ac:dyDescent="0.2">
      <c r="A26" s="485"/>
      <c r="B26" s="648"/>
      <c r="C26" s="649"/>
      <c r="D26" s="650"/>
      <c r="E26" s="651"/>
      <c r="F26" s="652"/>
    </row>
    <row r="27" spans="1:6" x14ac:dyDescent="0.2">
      <c r="A27" s="485"/>
      <c r="B27" s="648"/>
      <c r="C27" s="656"/>
      <c r="D27" s="657"/>
      <c r="E27" s="658"/>
      <c r="F27" s="652"/>
    </row>
    <row r="28" spans="1:6" x14ac:dyDescent="0.2">
      <c r="A28" s="485"/>
      <c r="B28" s="648"/>
      <c r="C28" s="649"/>
      <c r="D28" s="650"/>
      <c r="E28" s="651"/>
      <c r="F28" s="652"/>
    </row>
    <row r="29" spans="1:6" x14ac:dyDescent="0.2">
      <c r="A29" s="485"/>
      <c r="B29" s="648"/>
      <c r="C29" s="654"/>
      <c r="D29" s="650"/>
      <c r="E29" s="651"/>
      <c r="F29" s="652"/>
    </row>
    <row r="30" spans="1:6" x14ac:dyDescent="0.2">
      <c r="A30" s="485"/>
      <c r="B30" s="648"/>
      <c r="C30" s="654"/>
      <c r="D30" s="650"/>
      <c r="E30" s="651"/>
      <c r="F30" s="652"/>
    </row>
    <row r="31" spans="1:6" x14ac:dyDescent="0.2">
      <c r="A31" s="488"/>
      <c r="B31" s="650"/>
      <c r="C31" s="651"/>
      <c r="D31" s="655"/>
      <c r="E31" s="659"/>
      <c r="F31" s="652"/>
    </row>
    <row r="32" spans="1:6" x14ac:dyDescent="0.2">
      <c r="A32" s="492"/>
      <c r="B32" s="650"/>
      <c r="C32" s="651"/>
      <c r="D32" s="654"/>
      <c r="E32" s="659"/>
      <c r="F32" s="652"/>
    </row>
    <row r="33" spans="1:6" x14ac:dyDescent="0.2">
      <c r="A33" s="492"/>
      <c r="B33" s="650"/>
      <c r="C33" s="651"/>
      <c r="D33" s="654"/>
      <c r="E33" s="659"/>
      <c r="F33" s="652"/>
    </row>
    <row r="34" spans="1:6" x14ac:dyDescent="0.2">
      <c r="A34" s="492"/>
      <c r="B34" s="489"/>
      <c r="C34" s="490"/>
      <c r="D34" s="492"/>
      <c r="E34" s="491"/>
    </row>
    <row r="35" spans="1:6" x14ac:dyDescent="0.2">
      <c r="A35" s="492"/>
      <c r="B35" s="489"/>
      <c r="C35" s="490"/>
      <c r="D35" s="492"/>
      <c r="E35" s="491"/>
    </row>
    <row r="36" spans="1:6" x14ac:dyDescent="0.2">
      <c r="A36" s="493"/>
      <c r="B36" s="489"/>
      <c r="C36" s="490"/>
      <c r="D36" s="494"/>
      <c r="E36" s="495"/>
    </row>
    <row r="37" spans="1:6" x14ac:dyDescent="0.2">
      <c r="A37" s="492"/>
      <c r="B37" s="489"/>
      <c r="C37" s="490"/>
      <c r="D37" s="492"/>
      <c r="E37" s="491"/>
    </row>
    <row r="38" spans="1:6" x14ac:dyDescent="0.2">
      <c r="A38" s="488"/>
      <c r="B38" s="489"/>
      <c r="C38" s="490"/>
      <c r="D38" s="488"/>
      <c r="E38" s="491"/>
    </row>
    <row r="39" spans="1:6" x14ac:dyDescent="0.2">
      <c r="A39" s="493"/>
      <c r="B39" s="489"/>
      <c r="C39" s="490"/>
      <c r="D39" s="494"/>
      <c r="E39" s="495"/>
    </row>
    <row r="40" spans="1:6" x14ac:dyDescent="0.2">
      <c r="A40" s="493"/>
      <c r="B40" s="489"/>
      <c r="C40" s="490"/>
      <c r="D40" s="494"/>
      <c r="E40" s="495"/>
    </row>
    <row r="41" spans="1:6" x14ac:dyDescent="0.2">
      <c r="A41" s="493"/>
      <c r="B41" s="489"/>
      <c r="C41" s="490"/>
      <c r="D41" s="494"/>
      <c r="E41" s="495"/>
    </row>
    <row r="42" spans="1:6" x14ac:dyDescent="0.2">
      <c r="A42" s="488"/>
      <c r="B42" s="489"/>
      <c r="C42" s="490"/>
      <c r="D42" s="488"/>
      <c r="E42" s="491"/>
    </row>
    <row r="43" spans="1:6" x14ac:dyDescent="0.2">
      <c r="A43" s="492"/>
      <c r="B43" s="489"/>
      <c r="C43" s="490"/>
      <c r="D43" s="492"/>
      <c r="E43" s="491"/>
    </row>
    <row r="44" spans="1:6" x14ac:dyDescent="0.2">
      <c r="A44" s="492"/>
      <c r="B44" s="489"/>
      <c r="C44" s="490"/>
      <c r="D44" s="492"/>
      <c r="E44" s="491"/>
    </row>
    <row r="45" spans="1:6" x14ac:dyDescent="0.2">
      <c r="A45" s="493"/>
      <c r="B45" s="489"/>
      <c r="C45" s="490"/>
      <c r="D45" s="494"/>
      <c r="E45" s="495"/>
    </row>
    <row r="46" spans="1:6" x14ac:dyDescent="0.2">
      <c r="A46" s="496"/>
      <c r="B46" s="497"/>
      <c r="C46" s="498"/>
      <c r="D46" s="496"/>
      <c r="E46" s="499"/>
    </row>
    <row r="47" spans="1:6" x14ac:dyDescent="0.2">
      <c r="A47" s="496"/>
      <c r="B47" s="497"/>
      <c r="C47" s="498"/>
      <c r="D47" s="496"/>
      <c r="E47" s="499"/>
    </row>
  </sheetData>
  <sheetProtection sheet="1" objects="1" scenarios="1"/>
  <autoFilter ref="A1:E1" xr:uid="{554B769D-635D-2C4A-A7E9-D6787D368F24}">
    <sortState xmlns:xlrd2="http://schemas.microsoft.com/office/spreadsheetml/2017/richdata2" ref="A2:E30">
      <sortCondition ref="E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F105"/>
  <sheetViews>
    <sheetView topLeftCell="A67" zoomScale="60" zoomScaleNormal="60" workbookViewId="0">
      <selection activeCell="A6" sqref="A6:E6"/>
    </sheetView>
  </sheetViews>
  <sheetFormatPr baseColWidth="10" defaultColWidth="8.83203125" defaultRowHeight="16" x14ac:dyDescent="0.2"/>
  <cols>
    <col min="1" max="1" width="18.6640625" style="277" customWidth="1"/>
    <col min="2" max="2" width="34" style="277" bestFit="1" customWidth="1"/>
    <col min="3" max="3" width="56.33203125" style="277" bestFit="1" customWidth="1"/>
    <col min="4" max="4" width="11.1640625" style="277" customWidth="1"/>
    <col min="5" max="5" width="20.33203125" style="277" customWidth="1"/>
    <col min="6" max="16384" width="8.83203125" style="277"/>
  </cols>
  <sheetData>
    <row r="1" spans="1:5" ht="39.75" customHeight="1" thickBot="1" x14ac:dyDescent="0.25">
      <c r="A1" s="568" t="s">
        <v>12</v>
      </c>
      <c r="B1" s="569"/>
      <c r="C1" s="569"/>
      <c r="D1" s="569"/>
      <c r="E1" s="570"/>
    </row>
    <row r="2" spans="1:5" ht="16.25" customHeight="1" thickBot="1" x14ac:dyDescent="0.25">
      <c r="A2" s="301"/>
      <c r="B2" s="302"/>
      <c r="C2" s="302"/>
      <c r="D2" s="302"/>
      <c r="E2" s="302"/>
    </row>
    <row r="3" spans="1:5" s="278" customFormat="1" ht="36.75" customHeight="1" x14ac:dyDescent="0.25">
      <c r="A3" s="544" t="s">
        <v>376</v>
      </c>
      <c r="B3" s="545"/>
      <c r="C3" s="545"/>
      <c r="D3" s="545"/>
      <c r="E3" s="546"/>
    </row>
    <row r="4" spans="1:5" ht="21" x14ac:dyDescent="0.25">
      <c r="A4" s="406"/>
      <c r="B4" s="407"/>
      <c r="C4" s="407"/>
      <c r="D4" s="430"/>
      <c r="E4" s="435"/>
    </row>
    <row r="5" spans="1:5" ht="21" x14ac:dyDescent="0.25">
      <c r="A5" s="406"/>
      <c r="B5" s="407"/>
      <c r="C5" s="407"/>
      <c r="D5" s="430"/>
      <c r="E5" s="435"/>
    </row>
    <row r="6" spans="1:5" ht="21" x14ac:dyDescent="0.25">
      <c r="A6" s="406"/>
      <c r="B6" s="407"/>
      <c r="C6" s="407"/>
      <c r="D6" s="430"/>
      <c r="E6" s="435"/>
    </row>
    <row r="7" spans="1:5" ht="21" x14ac:dyDescent="0.25">
      <c r="A7" s="447"/>
      <c r="B7" s="278"/>
      <c r="C7" s="278"/>
      <c r="D7" s="471"/>
      <c r="E7" s="472"/>
    </row>
    <row r="8" spans="1:5" ht="22" thickBot="1" x14ac:dyDescent="0.3">
      <c r="A8" s="447"/>
      <c r="B8" s="278"/>
      <c r="C8" s="278"/>
      <c r="D8" s="471"/>
      <c r="E8" s="472"/>
    </row>
    <row r="9" spans="1:5" ht="22" thickBot="1" x14ac:dyDescent="0.25">
      <c r="A9" s="581" t="s">
        <v>23</v>
      </c>
      <c r="B9" s="582"/>
      <c r="C9" s="582"/>
      <c r="D9" s="582"/>
      <c r="E9" s="583"/>
    </row>
    <row r="10" spans="1:5" ht="22" thickBot="1" x14ac:dyDescent="0.3">
      <c r="A10" s="584" t="s">
        <v>21</v>
      </c>
      <c r="B10" s="585"/>
      <c r="C10" s="585"/>
      <c r="D10" s="585"/>
      <c r="E10" s="586"/>
    </row>
    <row r="11" spans="1:5" ht="21" x14ac:dyDescent="0.25">
      <c r="A11" s="303"/>
      <c r="B11" s="304" t="s">
        <v>14</v>
      </c>
      <c r="C11" s="304" t="s">
        <v>15</v>
      </c>
      <c r="D11" s="304" t="s">
        <v>16</v>
      </c>
      <c r="E11" s="304" t="s">
        <v>17</v>
      </c>
    </row>
    <row r="12" spans="1:5" ht="21" x14ac:dyDescent="0.25">
      <c r="A12" s="500" t="s">
        <v>18</v>
      </c>
      <c r="B12" s="450"/>
      <c r="C12" s="451"/>
      <c r="D12" s="306"/>
      <c r="E12" s="307"/>
    </row>
    <row r="13" spans="1:5" ht="21" x14ac:dyDescent="0.25">
      <c r="A13" s="308" t="s">
        <v>19</v>
      </c>
      <c r="B13" s="452"/>
      <c r="C13" s="453"/>
      <c r="D13" s="309"/>
      <c r="E13" s="310"/>
    </row>
    <row r="14" spans="1:5" ht="22" thickBot="1" x14ac:dyDescent="0.3">
      <c r="A14" s="311" t="s">
        <v>20</v>
      </c>
      <c r="B14" s="454"/>
      <c r="C14" s="455"/>
      <c r="D14" s="312"/>
      <c r="E14" s="313"/>
    </row>
    <row r="15" spans="1:5" ht="22" thickBot="1" x14ac:dyDescent="0.3">
      <c r="A15" s="584" t="s">
        <v>255</v>
      </c>
      <c r="B15" s="585"/>
      <c r="C15" s="585"/>
      <c r="D15" s="585"/>
      <c r="E15" s="586"/>
    </row>
    <row r="16" spans="1:5" ht="21" x14ac:dyDescent="0.25">
      <c r="A16" s="500" t="s">
        <v>18</v>
      </c>
      <c r="B16" s="450"/>
      <c r="C16" s="431"/>
      <c r="D16" s="314"/>
      <c r="E16" s="315"/>
    </row>
    <row r="17" spans="1:5" ht="21" x14ac:dyDescent="0.25">
      <c r="A17" s="308" t="s">
        <v>19</v>
      </c>
      <c r="B17" s="452"/>
      <c r="C17" s="456"/>
      <c r="D17" s="316"/>
      <c r="E17" s="317"/>
    </row>
    <row r="18" spans="1:5" ht="22" thickBot="1" x14ac:dyDescent="0.3">
      <c r="A18" s="311" t="s">
        <v>20</v>
      </c>
      <c r="B18" s="454"/>
      <c r="C18" s="433"/>
      <c r="D18" s="318"/>
      <c r="E18" s="319"/>
    </row>
    <row r="19" spans="1:5" ht="22" thickBot="1" x14ac:dyDescent="0.3">
      <c r="A19" s="584" t="s">
        <v>316</v>
      </c>
      <c r="B19" s="585"/>
      <c r="C19" s="585"/>
      <c r="D19" s="585"/>
      <c r="E19" s="586"/>
    </row>
    <row r="20" spans="1:5" ht="21" x14ac:dyDescent="0.25">
      <c r="A20" s="500" t="s">
        <v>18</v>
      </c>
      <c r="B20" s="450"/>
      <c r="C20" s="451"/>
      <c r="D20" s="320"/>
      <c r="E20" s="321"/>
    </row>
    <row r="21" spans="1:5" ht="21" x14ac:dyDescent="0.25">
      <c r="A21" s="308" t="s">
        <v>19</v>
      </c>
      <c r="B21" s="454"/>
      <c r="C21" s="455"/>
      <c r="D21" s="324"/>
      <c r="E21" s="325"/>
    </row>
    <row r="22" spans="1:5" ht="22" thickBot="1" x14ac:dyDescent="0.3">
      <c r="A22" s="311" t="s">
        <v>20</v>
      </c>
      <c r="B22" s="452"/>
      <c r="C22" s="453"/>
      <c r="D22" s="322"/>
      <c r="E22" s="323"/>
    </row>
    <row r="23" spans="1:5" ht="22" thickBot="1" x14ac:dyDescent="0.3">
      <c r="A23" s="547" t="s">
        <v>26</v>
      </c>
      <c r="B23" s="548"/>
      <c r="C23" s="548"/>
      <c r="D23" s="548"/>
      <c r="E23" s="549"/>
    </row>
    <row r="24" spans="1:5" ht="22" thickBot="1" x14ac:dyDescent="0.3">
      <c r="A24" s="553" t="s">
        <v>29</v>
      </c>
      <c r="B24" s="554"/>
      <c r="C24" s="554"/>
      <c r="D24" s="554"/>
      <c r="E24" s="555"/>
    </row>
    <row r="25" spans="1:5" s="279" customFormat="1" ht="21" x14ac:dyDescent="0.25">
      <c r="A25" s="500" t="s">
        <v>18</v>
      </c>
      <c r="B25" s="457"/>
      <c r="C25" s="458"/>
      <c r="D25" s="348"/>
      <c r="E25" s="349"/>
    </row>
    <row r="26" spans="1:5" s="280" customFormat="1" ht="21" x14ac:dyDescent="0.25">
      <c r="A26" s="308" t="s">
        <v>19</v>
      </c>
      <c r="B26" s="457"/>
      <c r="C26" s="458"/>
      <c r="D26" s="348"/>
      <c r="E26" s="349"/>
    </row>
    <row r="27" spans="1:5" ht="21" x14ac:dyDescent="0.25">
      <c r="A27" s="311" t="s">
        <v>20</v>
      </c>
      <c r="B27" s="448"/>
      <c r="C27" s="449"/>
      <c r="D27" s="350"/>
      <c r="E27" s="345"/>
    </row>
    <row r="28" spans="1:5" ht="21" x14ac:dyDescent="0.25">
      <c r="A28" s="473"/>
      <c r="B28" s="474"/>
      <c r="C28" s="475"/>
      <c r="D28" s="479"/>
      <c r="E28" s="480"/>
    </row>
    <row r="29" spans="1:5" ht="22" thickBot="1" x14ac:dyDescent="0.3">
      <c r="A29" s="473"/>
      <c r="B29" s="474"/>
      <c r="C29" s="475"/>
      <c r="D29" s="479"/>
      <c r="E29" s="480"/>
    </row>
    <row r="30" spans="1:5" ht="22" thickBot="1" x14ac:dyDescent="0.25">
      <c r="A30" s="587" t="s">
        <v>22</v>
      </c>
      <c r="B30" s="588"/>
      <c r="C30" s="588"/>
      <c r="D30" s="588"/>
      <c r="E30" s="589"/>
    </row>
    <row r="31" spans="1:5" ht="22" thickBot="1" x14ac:dyDescent="0.3">
      <c r="A31" s="550" t="s">
        <v>21</v>
      </c>
      <c r="B31" s="551"/>
      <c r="C31" s="551"/>
      <c r="D31" s="551"/>
      <c r="E31" s="552"/>
    </row>
    <row r="32" spans="1:5" ht="21" x14ac:dyDescent="0.25">
      <c r="A32" s="303"/>
      <c r="B32" s="304" t="s">
        <v>14</v>
      </c>
      <c r="C32" s="304" t="s">
        <v>15</v>
      </c>
      <c r="D32" s="304" t="s">
        <v>16</v>
      </c>
      <c r="E32" s="304" t="s">
        <v>17</v>
      </c>
    </row>
    <row r="33" spans="1:5" s="280" customFormat="1" ht="21" x14ac:dyDescent="0.25">
      <c r="A33" s="500" t="s">
        <v>18</v>
      </c>
      <c r="B33" s="333"/>
      <c r="C33" s="333"/>
      <c r="D33" s="328"/>
      <c r="E33" s="329"/>
    </row>
    <row r="34" spans="1:5" ht="21" x14ac:dyDescent="0.25">
      <c r="A34" s="308" t="s">
        <v>19</v>
      </c>
      <c r="B34" s="326"/>
      <c r="C34" s="326"/>
      <c r="D34" s="328"/>
      <c r="E34" s="329"/>
    </row>
    <row r="35" spans="1:5" ht="22" thickBot="1" x14ac:dyDescent="0.3">
      <c r="A35" s="311" t="s">
        <v>20</v>
      </c>
      <c r="B35" s="327"/>
      <c r="C35" s="327"/>
      <c r="D35" s="328"/>
      <c r="E35" s="332"/>
    </row>
    <row r="36" spans="1:5" ht="22" thickBot="1" x14ac:dyDescent="0.3">
      <c r="A36" s="550" t="s">
        <v>255</v>
      </c>
      <c r="B36" s="551"/>
      <c r="C36" s="551"/>
      <c r="D36" s="551"/>
      <c r="E36" s="552"/>
    </row>
    <row r="37" spans="1:5" ht="21" x14ac:dyDescent="0.25">
      <c r="A37" s="305" t="s">
        <v>18</v>
      </c>
      <c r="B37" s="333"/>
      <c r="C37" s="333"/>
      <c r="D37" s="334"/>
      <c r="E37" s="335"/>
    </row>
    <row r="38" spans="1:5" ht="21" x14ac:dyDescent="0.25">
      <c r="A38" s="308" t="s">
        <v>19</v>
      </c>
      <c r="B38" s="327"/>
      <c r="C38" s="327"/>
      <c r="D38" s="328"/>
      <c r="E38" s="329"/>
    </row>
    <row r="39" spans="1:5" ht="22" thickBot="1" x14ac:dyDescent="0.3">
      <c r="A39" s="311" t="s">
        <v>20</v>
      </c>
      <c r="B39" s="326"/>
      <c r="C39" s="326"/>
      <c r="D39" s="331"/>
      <c r="E39" s="332"/>
    </row>
    <row r="40" spans="1:5" ht="22" thickBot="1" x14ac:dyDescent="0.3">
      <c r="A40" s="550" t="s">
        <v>316</v>
      </c>
      <c r="B40" s="551"/>
      <c r="C40" s="551"/>
      <c r="D40" s="551"/>
      <c r="E40" s="552"/>
    </row>
    <row r="41" spans="1:5" s="280" customFormat="1" ht="21" x14ac:dyDescent="0.25">
      <c r="A41" s="305" t="s">
        <v>18</v>
      </c>
      <c r="B41" s="333"/>
      <c r="C41" s="333"/>
      <c r="D41" s="334"/>
      <c r="E41" s="335"/>
    </row>
    <row r="42" spans="1:5" ht="21" x14ac:dyDescent="0.25">
      <c r="A42" s="308" t="s">
        <v>19</v>
      </c>
      <c r="B42" s="327"/>
      <c r="C42" s="327"/>
      <c r="D42" s="328"/>
      <c r="E42" s="329"/>
    </row>
    <row r="43" spans="1:5" ht="22" thickBot="1" x14ac:dyDescent="0.3">
      <c r="A43" s="311" t="s">
        <v>20</v>
      </c>
      <c r="B43" s="326"/>
      <c r="C43" s="326"/>
      <c r="D43" s="331"/>
      <c r="E43" s="332"/>
    </row>
    <row r="44" spans="1:5" ht="22" thickBot="1" x14ac:dyDescent="0.3">
      <c r="A44" s="547" t="s">
        <v>26</v>
      </c>
      <c r="B44" s="548"/>
      <c r="C44" s="548"/>
      <c r="D44" s="548"/>
      <c r="E44" s="549"/>
    </row>
    <row r="45" spans="1:5" s="278" customFormat="1" ht="22" thickBot="1" x14ac:dyDescent="0.3">
      <c r="A45" s="593" t="s">
        <v>28</v>
      </c>
      <c r="B45" s="594"/>
      <c r="C45" s="594"/>
      <c r="D45" s="594"/>
      <c r="E45" s="595"/>
    </row>
    <row r="46" spans="1:5" ht="21" x14ac:dyDescent="0.25">
      <c r="A46" s="351" t="s">
        <v>18</v>
      </c>
      <c r="B46" s="327"/>
      <c r="C46" s="327"/>
      <c r="D46" s="352"/>
      <c r="E46" s="353"/>
    </row>
    <row r="47" spans="1:5" ht="21.5" customHeight="1" x14ac:dyDescent="0.25">
      <c r="A47" s="336" t="s">
        <v>19</v>
      </c>
      <c r="B47" s="326"/>
      <c r="C47" s="326"/>
      <c r="D47" s="348"/>
      <c r="E47" s="349"/>
    </row>
    <row r="48" spans="1:5" ht="18.5" customHeight="1" x14ac:dyDescent="0.25">
      <c r="A48" s="354" t="s">
        <v>20</v>
      </c>
      <c r="B48" s="448"/>
      <c r="C48" s="449"/>
      <c r="D48" s="350"/>
      <c r="E48" s="345"/>
    </row>
    <row r="49" spans="1:5" ht="18.5" customHeight="1" x14ac:dyDescent="0.25">
      <c r="A49" s="473"/>
      <c r="B49" s="474"/>
      <c r="C49" s="475"/>
      <c r="D49" s="479"/>
      <c r="E49" s="480"/>
    </row>
    <row r="50" spans="1:5" ht="18.5" customHeight="1" thickBot="1" x14ac:dyDescent="0.3">
      <c r="A50" s="473"/>
      <c r="B50" s="474"/>
      <c r="C50" s="475"/>
      <c r="D50" s="479"/>
      <c r="E50" s="480"/>
    </row>
    <row r="51" spans="1:5" ht="22" thickBot="1" x14ac:dyDescent="0.25">
      <c r="A51" s="574" t="s">
        <v>13</v>
      </c>
      <c r="B51" s="575"/>
      <c r="C51" s="575"/>
      <c r="D51" s="575"/>
      <c r="E51" s="576"/>
    </row>
    <row r="52" spans="1:5" ht="22" thickBot="1" x14ac:dyDescent="0.25">
      <c r="A52" s="577" t="s">
        <v>21</v>
      </c>
      <c r="B52" s="575"/>
      <c r="C52" s="575"/>
      <c r="D52" s="575"/>
      <c r="E52" s="576"/>
    </row>
    <row r="53" spans="1:5" ht="21" x14ac:dyDescent="0.25">
      <c r="A53" s="303"/>
      <c r="B53" s="304" t="s">
        <v>14</v>
      </c>
      <c r="C53" s="304" t="s">
        <v>15</v>
      </c>
      <c r="D53" s="304" t="s">
        <v>16</v>
      </c>
      <c r="E53" s="304" t="s">
        <v>17</v>
      </c>
    </row>
    <row r="54" spans="1:5" ht="21" x14ac:dyDescent="0.25">
      <c r="A54" s="305" t="s">
        <v>18</v>
      </c>
      <c r="B54" s="467"/>
      <c r="C54" s="468"/>
      <c r="D54" s="306"/>
      <c r="E54" s="307"/>
    </row>
    <row r="55" spans="1:5" ht="21" x14ac:dyDescent="0.25">
      <c r="A55" s="308" t="s">
        <v>19</v>
      </c>
      <c r="B55" s="457"/>
      <c r="C55" s="458"/>
      <c r="D55" s="309"/>
      <c r="E55" s="310"/>
    </row>
    <row r="56" spans="1:5" ht="22" thickBot="1" x14ac:dyDescent="0.3">
      <c r="A56" s="311" t="s">
        <v>20</v>
      </c>
      <c r="B56" s="448"/>
      <c r="C56" s="449"/>
      <c r="D56" s="312"/>
      <c r="E56" s="313"/>
    </row>
    <row r="57" spans="1:5" ht="22" thickBot="1" x14ac:dyDescent="0.3">
      <c r="A57" s="578" t="s">
        <v>255</v>
      </c>
      <c r="B57" s="579"/>
      <c r="C57" s="579"/>
      <c r="D57" s="579"/>
      <c r="E57" s="580"/>
    </row>
    <row r="58" spans="1:5" ht="21" x14ac:dyDescent="0.25">
      <c r="A58" s="305" t="s">
        <v>18</v>
      </c>
      <c r="B58" s="467"/>
      <c r="C58" s="476"/>
      <c r="D58" s="314"/>
      <c r="E58" s="315"/>
    </row>
    <row r="59" spans="1:5" ht="18.5" customHeight="1" x14ac:dyDescent="0.25">
      <c r="A59" s="308" t="s">
        <v>19</v>
      </c>
      <c r="B59" s="457"/>
      <c r="C59" s="477"/>
      <c r="D59" s="316"/>
      <c r="E59" s="317"/>
    </row>
    <row r="60" spans="1:5" ht="22" thickBot="1" x14ac:dyDescent="0.3">
      <c r="A60" s="311" t="s">
        <v>20</v>
      </c>
      <c r="B60" s="448"/>
      <c r="C60" s="478"/>
      <c r="D60" s="318"/>
      <c r="E60" s="319"/>
    </row>
    <row r="61" spans="1:5" ht="22" thickBot="1" x14ac:dyDescent="0.3">
      <c r="A61" s="578" t="s">
        <v>316</v>
      </c>
      <c r="B61" s="579"/>
      <c r="C61" s="579"/>
      <c r="D61" s="579"/>
      <c r="E61" s="580"/>
    </row>
    <row r="62" spans="1:5" ht="21" x14ac:dyDescent="0.25">
      <c r="A62" s="305" t="s">
        <v>18</v>
      </c>
      <c r="B62" s="467"/>
      <c r="C62" s="468"/>
      <c r="D62" s="320"/>
      <c r="E62" s="321"/>
    </row>
    <row r="63" spans="1:5" ht="21" x14ac:dyDescent="0.25">
      <c r="A63" s="308" t="s">
        <v>19</v>
      </c>
      <c r="B63" s="469"/>
      <c r="C63" s="470"/>
      <c r="D63" s="322"/>
      <c r="E63" s="323"/>
    </row>
    <row r="64" spans="1:5" ht="22" thickBot="1" x14ac:dyDescent="0.3">
      <c r="A64" s="311" t="s">
        <v>20</v>
      </c>
      <c r="B64" s="448"/>
      <c r="C64" s="449"/>
      <c r="D64" s="324"/>
      <c r="E64" s="325"/>
    </row>
    <row r="65" spans="1:5" s="278" customFormat="1" ht="19.25" customHeight="1" thickBot="1" x14ac:dyDescent="0.3">
      <c r="A65" s="547" t="s">
        <v>26</v>
      </c>
      <c r="B65" s="548"/>
      <c r="C65" s="548"/>
      <c r="D65" s="548"/>
      <c r="E65" s="549"/>
    </row>
    <row r="66" spans="1:5" ht="22" thickBot="1" x14ac:dyDescent="0.3">
      <c r="A66" s="590" t="s">
        <v>27</v>
      </c>
      <c r="B66" s="591"/>
      <c r="C66" s="591"/>
      <c r="D66" s="591"/>
      <c r="E66" s="592"/>
    </row>
    <row r="67" spans="1:5" ht="18.5" customHeight="1" x14ac:dyDescent="0.25">
      <c r="A67" s="346"/>
      <c r="B67" s="347" t="s">
        <v>14</v>
      </c>
      <c r="C67" s="347" t="s">
        <v>15</v>
      </c>
      <c r="D67" s="347" t="s">
        <v>16</v>
      </c>
      <c r="E67" s="347" t="s">
        <v>17</v>
      </c>
    </row>
    <row r="68" spans="1:5" ht="21" x14ac:dyDescent="0.25">
      <c r="A68" s="305" t="s">
        <v>18</v>
      </c>
      <c r="B68" s="407"/>
      <c r="C68" s="407"/>
      <c r="D68" s="430"/>
      <c r="E68" s="435"/>
    </row>
    <row r="69" spans="1:5" ht="21" x14ac:dyDescent="0.25">
      <c r="A69" s="308" t="s">
        <v>19</v>
      </c>
      <c r="B69" s="407"/>
      <c r="C69" s="407"/>
      <c r="D69" s="430"/>
      <c r="E69" s="435"/>
    </row>
    <row r="70" spans="1:5" ht="21" x14ac:dyDescent="0.25">
      <c r="A70" s="311" t="s">
        <v>20</v>
      </c>
      <c r="B70" s="407"/>
      <c r="C70" s="407"/>
      <c r="D70" s="430"/>
      <c r="E70" s="435"/>
    </row>
    <row r="71" spans="1:5" ht="21" x14ac:dyDescent="0.25">
      <c r="A71" s="473"/>
      <c r="B71" s="278"/>
      <c r="C71" s="278"/>
      <c r="D71" s="471"/>
      <c r="E71" s="472"/>
    </row>
    <row r="72" spans="1:5" ht="21" x14ac:dyDescent="0.25">
      <c r="A72" s="473"/>
      <c r="B72" s="278"/>
      <c r="C72" s="278"/>
      <c r="D72" s="471"/>
      <c r="E72" s="472"/>
    </row>
    <row r="73" spans="1:5" ht="22" thickBot="1" x14ac:dyDescent="0.3">
      <c r="A73" s="571" t="s">
        <v>24</v>
      </c>
      <c r="B73" s="572"/>
      <c r="C73" s="572"/>
      <c r="D73" s="572"/>
      <c r="E73" s="573"/>
    </row>
    <row r="74" spans="1:5" ht="22" thickBot="1" x14ac:dyDescent="0.3">
      <c r="A74" s="556" t="s">
        <v>21</v>
      </c>
      <c r="B74" s="557"/>
      <c r="C74" s="557"/>
      <c r="D74" s="557"/>
      <c r="E74" s="558"/>
    </row>
    <row r="75" spans="1:5" ht="21" x14ac:dyDescent="0.25">
      <c r="A75" s="304"/>
      <c r="B75" s="304" t="s">
        <v>14</v>
      </c>
      <c r="C75" s="304" t="s">
        <v>15</v>
      </c>
      <c r="D75" s="304" t="s">
        <v>16</v>
      </c>
      <c r="E75" s="304" t="s">
        <v>17</v>
      </c>
    </row>
    <row r="76" spans="1:5" ht="21" x14ac:dyDescent="0.25">
      <c r="A76" s="337" t="s">
        <v>18</v>
      </c>
      <c r="B76" s="424"/>
      <c r="C76" s="424"/>
      <c r="D76" s="338"/>
      <c r="E76" s="339"/>
    </row>
    <row r="77" spans="1:5" ht="21" x14ac:dyDescent="0.25">
      <c r="A77" s="330" t="s">
        <v>19</v>
      </c>
      <c r="B77" s="425"/>
      <c r="C77" s="425"/>
      <c r="D77" s="405"/>
      <c r="E77" s="341"/>
    </row>
    <row r="78" spans="1:5" ht="22" thickBot="1" x14ac:dyDescent="0.3">
      <c r="A78" s="330" t="s">
        <v>20</v>
      </c>
      <c r="B78" s="425"/>
      <c r="C78" s="425"/>
      <c r="D78" s="405"/>
      <c r="E78" s="341"/>
    </row>
    <row r="79" spans="1:5" ht="22" thickBot="1" x14ac:dyDescent="0.3">
      <c r="A79" s="559" t="s">
        <v>377</v>
      </c>
      <c r="B79" s="560"/>
      <c r="C79" s="560"/>
      <c r="D79" s="560"/>
      <c r="E79" s="561"/>
    </row>
    <row r="80" spans="1:5" ht="21" x14ac:dyDescent="0.25">
      <c r="A80" s="337" t="s">
        <v>18</v>
      </c>
      <c r="B80" s="424"/>
      <c r="C80" s="424"/>
      <c r="D80" s="344"/>
      <c r="E80" s="339"/>
    </row>
    <row r="81" spans="1:6" ht="21" x14ac:dyDescent="0.25">
      <c r="A81" s="330" t="s">
        <v>19</v>
      </c>
      <c r="B81" s="425"/>
      <c r="C81" s="425"/>
      <c r="D81" s="340"/>
      <c r="E81" s="341"/>
    </row>
    <row r="82" spans="1:6" ht="22" thickBot="1" x14ac:dyDescent="0.3">
      <c r="A82" s="406" t="s">
        <v>20</v>
      </c>
      <c r="B82" s="425"/>
      <c r="C82" s="426"/>
      <c r="D82" s="405"/>
      <c r="E82" s="341"/>
    </row>
    <row r="83" spans="1:6" ht="22" thickBot="1" x14ac:dyDescent="0.3">
      <c r="A83" s="562" t="s">
        <v>378</v>
      </c>
      <c r="B83" s="563"/>
      <c r="C83" s="563"/>
      <c r="D83" s="563"/>
      <c r="E83" s="564"/>
    </row>
    <row r="84" spans="1:6" ht="21" x14ac:dyDescent="0.25">
      <c r="A84" s="337" t="s">
        <v>18</v>
      </c>
      <c r="B84" s="424"/>
      <c r="C84" s="424"/>
      <c r="D84" s="338"/>
      <c r="E84" s="339"/>
      <c r="F84" s="443"/>
    </row>
    <row r="85" spans="1:6" s="278" customFormat="1" ht="21" x14ac:dyDescent="0.25">
      <c r="A85" s="342" t="s">
        <v>19</v>
      </c>
      <c r="B85" s="426"/>
      <c r="C85" s="426"/>
      <c r="D85" s="340"/>
      <c r="E85" s="343"/>
    </row>
    <row r="86" spans="1:6" ht="22" thickBot="1" x14ac:dyDescent="0.3">
      <c r="A86" s="330" t="s">
        <v>20</v>
      </c>
      <c r="B86" s="425"/>
      <c r="C86" s="425"/>
      <c r="D86" s="405"/>
      <c r="E86" s="341"/>
    </row>
    <row r="87" spans="1:6" s="281" customFormat="1" ht="17.25" customHeight="1" thickBot="1" x14ac:dyDescent="0.3">
      <c r="A87" s="565" t="s">
        <v>25</v>
      </c>
      <c r="B87" s="566"/>
      <c r="C87" s="566"/>
      <c r="D87" s="566"/>
      <c r="E87" s="567"/>
    </row>
    <row r="88" spans="1:6" ht="21" x14ac:dyDescent="0.25">
      <c r="A88" s="445" t="s">
        <v>18</v>
      </c>
      <c r="B88" s="444"/>
      <c r="C88" s="444"/>
      <c r="D88" s="444"/>
      <c r="E88" s="459"/>
    </row>
    <row r="89" spans="1:6" ht="21" x14ac:dyDescent="0.25">
      <c r="A89" s="438" t="s">
        <v>19</v>
      </c>
      <c r="B89" s="441"/>
      <c r="C89" s="441"/>
      <c r="D89" s="442"/>
      <c r="E89" s="460"/>
    </row>
    <row r="90" spans="1:6" ht="22" thickBot="1" x14ac:dyDescent="0.3">
      <c r="A90" s="437" t="s">
        <v>20</v>
      </c>
      <c r="B90" s="440"/>
      <c r="C90" s="439"/>
      <c r="D90" s="439"/>
      <c r="E90" s="461"/>
    </row>
    <row r="91" spans="1:6" ht="22" thickBot="1" x14ac:dyDescent="0.3">
      <c r="A91" s="547" t="s">
        <v>26</v>
      </c>
      <c r="B91" s="548"/>
      <c r="C91" s="548"/>
      <c r="D91" s="548"/>
      <c r="E91" s="549"/>
    </row>
    <row r="92" spans="1:6" ht="22" thickBot="1" x14ac:dyDescent="0.3">
      <c r="A92" s="553" t="s">
        <v>30</v>
      </c>
      <c r="B92" s="554"/>
      <c r="C92" s="554"/>
      <c r="D92" s="554"/>
      <c r="E92" s="555"/>
    </row>
    <row r="93" spans="1:6" ht="21" x14ac:dyDescent="0.25">
      <c r="A93" s="337" t="s">
        <v>18</v>
      </c>
      <c r="B93" s="431"/>
      <c r="C93" s="424"/>
      <c r="D93" s="355"/>
      <c r="E93" s="434"/>
    </row>
    <row r="94" spans="1:6" ht="21" x14ac:dyDescent="0.25">
      <c r="A94" s="330" t="s">
        <v>19</v>
      </c>
      <c r="B94" s="432"/>
      <c r="C94" s="425"/>
      <c r="D94" s="356"/>
      <c r="E94" s="435"/>
    </row>
    <row r="95" spans="1:6" ht="21" x14ac:dyDescent="0.25">
      <c r="A95" s="342" t="s">
        <v>20</v>
      </c>
      <c r="B95" s="433"/>
      <c r="C95" s="426"/>
      <c r="D95" s="357"/>
      <c r="E95" s="436"/>
    </row>
    <row r="96" spans="1:6" ht="21" x14ac:dyDescent="0.25">
      <c r="A96" s="407" t="s">
        <v>289</v>
      </c>
      <c r="B96" s="407"/>
      <c r="C96" s="407"/>
      <c r="D96" s="430"/>
      <c r="E96" s="436"/>
    </row>
    <row r="97" spans="1:5" ht="21" x14ac:dyDescent="0.25">
      <c r="A97" s="406" t="s">
        <v>290</v>
      </c>
      <c r="B97" s="407"/>
      <c r="C97" s="432"/>
      <c r="D97" s="430"/>
      <c r="E97" s="436"/>
    </row>
    <row r="105" spans="1:5" x14ac:dyDescent="0.2">
      <c r="C105" s="501" t="s">
        <v>379</v>
      </c>
    </row>
  </sheetData>
  <mergeCells count="27">
    <mergeCell ref="A1:E1"/>
    <mergeCell ref="A73:E73"/>
    <mergeCell ref="A51:E51"/>
    <mergeCell ref="A52:E52"/>
    <mergeCell ref="A57:E57"/>
    <mergeCell ref="A61:E61"/>
    <mergeCell ref="A9:E9"/>
    <mergeCell ref="A10:E10"/>
    <mergeCell ref="A15:E15"/>
    <mergeCell ref="A19:E19"/>
    <mergeCell ref="A30:E30"/>
    <mergeCell ref="A31:E31"/>
    <mergeCell ref="A36:E36"/>
    <mergeCell ref="A66:E66"/>
    <mergeCell ref="A24:E24"/>
    <mergeCell ref="A45:E45"/>
    <mergeCell ref="A92:E92"/>
    <mergeCell ref="A74:E74"/>
    <mergeCell ref="A79:E79"/>
    <mergeCell ref="A83:E83"/>
    <mergeCell ref="A87:E87"/>
    <mergeCell ref="A91:E91"/>
    <mergeCell ref="A3:E3"/>
    <mergeCell ref="A23:E23"/>
    <mergeCell ref="A44:E44"/>
    <mergeCell ref="A65:E65"/>
    <mergeCell ref="A40:E40"/>
  </mergeCells>
  <phoneticPr fontId="11" type="noConversion"/>
  <pageMargins left="0.7" right="0.7" top="0.75" bottom="0.75" header="0.3" footer="0.3"/>
  <pageSetup scale="55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4D07AE61326449325498131B6A189" ma:contentTypeVersion="19" ma:contentTypeDescription="Create a new document." ma:contentTypeScope="" ma:versionID="694bf00efb8c6c55eb4e11d1eea75a81">
  <xsd:schema xmlns:xsd="http://www.w3.org/2001/XMLSchema" xmlns:xs="http://www.w3.org/2001/XMLSchema" xmlns:p="http://schemas.microsoft.com/office/2006/metadata/properties" xmlns:ns2="1261ceb0-af44-49d2-a3ef-93f2646b345e" xmlns:ns3="fde237ff-ee9f-4f83-942a-bec0e10daa37" targetNamespace="http://schemas.microsoft.com/office/2006/metadata/properties" ma:root="true" ma:fieldsID="b654b62a4df4d9c8c64a61b40c56dfa0" ns2:_="" ns3:_="">
    <xsd:import namespace="1261ceb0-af44-49d2-a3ef-93f2646b345e"/>
    <xsd:import namespace="fde237ff-ee9f-4f83-942a-bec0e10daa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1ceb0-af44-49d2-a3ef-93f2646b34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07855e8-c1c9-4f7b-9edd-dd6d178a54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237ff-ee9f-4f83-942a-bec0e10daa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dea55f-9852-4b43-bfa3-33c7cf1fe77e}" ma:internalName="TaxCatchAll" ma:showField="CatchAllData" ma:web="fde237ff-ee9f-4f83-942a-bec0e10da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61ceb0-af44-49d2-a3ef-93f2646b345e">
      <Terms xmlns="http://schemas.microsoft.com/office/infopath/2007/PartnerControls"/>
    </lcf76f155ced4ddcb4097134ff3c332f>
    <TaxCatchAll xmlns="fde237ff-ee9f-4f83-942a-bec0e10daa37" xsi:nil="true"/>
  </documentManagement>
</p:properties>
</file>

<file path=customXml/itemProps1.xml><?xml version="1.0" encoding="utf-8"?>
<ds:datastoreItem xmlns:ds="http://schemas.openxmlformats.org/officeDocument/2006/customXml" ds:itemID="{4ACD2C01-98C0-4838-A852-0423E95CB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61ceb0-af44-49d2-a3ef-93f2646b345e"/>
    <ds:schemaRef ds:uri="fde237ff-ee9f-4f83-942a-bec0e10da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64D2C-AAAF-406A-9D47-F12A77B8AD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2BF322-C610-4355-842D-D0BE0306513C}">
  <ds:schemaRefs>
    <ds:schemaRef ds:uri="http://purl.org/dc/elements/1.1/"/>
    <ds:schemaRef ds:uri="fde237ff-ee9f-4f83-942a-bec0e10daa37"/>
    <ds:schemaRef ds:uri="http://purl.org/dc/terms/"/>
    <ds:schemaRef ds:uri="http://schemas.openxmlformats.org/package/2006/metadata/core-properties"/>
    <ds:schemaRef ds:uri="1261ceb0-af44-49d2-a3ef-93f2646b345e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APPRENTICE</vt:lpstr>
      <vt:lpstr>IND-JOURMEN</vt:lpstr>
      <vt:lpstr>SEN-JOURMEN</vt:lpstr>
      <vt:lpstr>TEAM (2)</vt:lpstr>
      <vt:lpstr>Ind. Final</vt:lpstr>
      <vt:lpstr>TEAM</vt:lpstr>
      <vt:lpstr>Team Final</vt:lpstr>
      <vt:lpstr>MUTUAL AID EVENT</vt:lpstr>
      <vt:lpstr>FINAL RESULTS</vt:lpstr>
      <vt:lpstr>Final SCORE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Lauren Carman</cp:lastModifiedBy>
  <cp:revision/>
  <cp:lastPrinted>2025-08-27T20:29:39Z</cp:lastPrinted>
  <dcterms:created xsi:type="dcterms:W3CDTF">2016-09-26T13:47:02Z</dcterms:created>
  <dcterms:modified xsi:type="dcterms:W3CDTF">2025-08-28T18:48:47Z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0x0101000424D07AE61326449325498131B6A189</vt:lpwstr>
  </property>
  <property fmtid="{D5CDD505-2E9C-101B-9397-08002B2CF9AE}" pid="3" name="MediaServiceImageTags">
    <vt:lpwstr/>
  </property>
</Properties>
</file>